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A:\A.Ezabadi\گزارش صندوق ها\"/>
    </mc:Choice>
  </mc:AlternateContent>
  <xr:revisionPtr revIDLastSave="0" documentId="13_ncr:1_{59B7E9B7-7D7D-47BC-BE0E-6585A31D0067}" xr6:coauthVersionLast="47" xr6:coauthVersionMax="47" xr10:uidLastSave="{00000000-0000-0000-0000-000000000000}"/>
  <bookViews>
    <workbookView xWindow="-120" yWindow="-120" windowWidth="29040" windowHeight="15840" activeTab="1" xr2:uid="{00000000-000D-0000-FFFF-FFFF00000000}"/>
  </bookViews>
  <sheets>
    <sheet name="1 " sheetId="26" r:id="rId1"/>
    <sheet name="صورت خالص دارایی ها" sheetId="2" r:id="rId2"/>
    <sheet name="صورت سود و زیان" sheetId="3" r:id="rId3"/>
    <sheet name="اطلاعات کلی صندوق" sheetId="4" r:id="rId4"/>
    <sheet name="مبنای تهیه صورت مالی 1  (2)" sheetId="28" r:id="rId5"/>
    <sheet name="مبنای تهیه صورت مالی 2 " sheetId="29" r:id="rId6"/>
    <sheet name="5" sheetId="7" state="hidden" r:id="rId7"/>
    <sheet name="6" sheetId="8" r:id="rId8"/>
    <sheet name="7" sheetId="9" r:id="rId9"/>
    <sheet name="8-11" sheetId="10" r:id="rId10"/>
    <sheet name="12-13" sheetId="11" r:id="rId11"/>
    <sheet name="14" sheetId="12" state="hidden" r:id="rId12"/>
    <sheet name="15-16" sheetId="13" state="hidden" r:id="rId13"/>
    <sheet name="17-1" sheetId="14" r:id="rId14"/>
    <sheet name="17-2" sheetId="15" state="hidden" r:id="rId15"/>
    <sheet name="17-3" sheetId="16" state="hidden" r:id="rId16"/>
    <sheet name="19" sheetId="19" state="hidden" r:id="rId17"/>
    <sheet name="20-1 (3)" sheetId="32" r:id="rId18"/>
    <sheet name="20-1" sheetId="20" r:id="rId19"/>
    <sheet name="20-2-3" sheetId="21" state="hidden" r:id="rId20"/>
    <sheet name="21-23" sheetId="22" r:id="rId21"/>
    <sheet name="24-26" sheetId="23" r:id="rId22"/>
    <sheet name="24-26-1" sheetId="24" state="hidden" r:id="rId23"/>
    <sheet name="27-28" sheetId="25" r:id="rId24"/>
  </sheets>
  <externalReferences>
    <externalReference r:id="rId25"/>
  </externalReferences>
  <definedNames>
    <definedName name="_xlnm.Print_Area" localSheetId="0">'1 '!$A$1:$H$24</definedName>
    <definedName name="_xlnm.Print_Area" localSheetId="11">'14'!$A$1:$Q$7</definedName>
    <definedName name="_xlnm.Print_Area" localSheetId="12">'15-16'!$A$1:$I$24</definedName>
    <definedName name="_xlnm.Print_Area" localSheetId="14">'17-2'!$A$1:$A$3</definedName>
    <definedName name="_xlnm.Print_Area" localSheetId="15">'17-3'!$A$1:$Y$8</definedName>
    <definedName name="_xlnm.Print_Area" localSheetId="16">'19'!$A$1:$Q$9</definedName>
    <definedName name="_xlnm.Print_Area" localSheetId="19">'20-2-3'!$A$1:$Q$31</definedName>
    <definedName name="_xlnm.Print_Area" localSheetId="22">'24-26-1'!$A$1:$O$10</definedName>
    <definedName name="_xlnm.Print_Area" localSheetId="6">'5'!$A$1:$L$9</definedName>
    <definedName name="_xlnm.Print_Area" localSheetId="3">'اطلاعات کلی صندوق'!$A$1:$I$26</definedName>
    <definedName name="_xlnm.Print_Area" localSheetId="4">'مبنای تهیه صورت مالی 1  (2)'!$A$1:$A$29</definedName>
    <definedName name="_xlnm.Print_Area" localSheetId="5">'مبنای تهیه صورت مالی 2 '!$A$1:$B$37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2" l="1"/>
  <c r="I12" i="2"/>
  <c r="I13" i="2"/>
  <c r="I14" i="2"/>
  <c r="I15" i="2"/>
  <c r="I16" i="2"/>
  <c r="I10" i="2"/>
  <c r="I27" i="20"/>
  <c r="E13" i="2" l="1"/>
  <c r="E18" i="11"/>
  <c r="K69" i="10"/>
  <c r="K68" i="10"/>
  <c r="I70" i="10"/>
  <c r="K70" i="10" s="1"/>
  <c r="I69" i="10"/>
  <c r="I68" i="10"/>
  <c r="I71" i="10" s="1"/>
  <c r="O40" i="9"/>
  <c r="K71" i="10" l="1"/>
  <c r="K15" i="25"/>
  <c r="K14" i="25"/>
  <c r="K11" i="25"/>
  <c r="K10" i="25"/>
  <c r="G18" i="3"/>
  <c r="K18" i="3"/>
  <c r="E18" i="2"/>
  <c r="Q81" i="20" l="1"/>
  <c r="O81" i="20"/>
  <c r="M81" i="20"/>
  <c r="K81" i="20"/>
  <c r="I37" i="20"/>
  <c r="K11" i="20"/>
  <c r="K37" i="20"/>
  <c r="M12" i="20" s="1"/>
  <c r="K21" i="20"/>
  <c r="K47" i="32"/>
  <c r="K48" i="32"/>
  <c r="I66" i="32"/>
  <c r="G66" i="32"/>
  <c r="E66" i="32"/>
  <c r="K37" i="32"/>
  <c r="K38" i="32"/>
  <c r="K39" i="32"/>
  <c r="K40" i="32"/>
  <c r="K41" i="32"/>
  <c r="K42" i="32"/>
  <c r="K43" i="32"/>
  <c r="K44" i="32"/>
  <c r="K45" i="32"/>
  <c r="K46" i="32"/>
  <c r="K49" i="32"/>
  <c r="K50" i="32"/>
  <c r="K51" i="32"/>
  <c r="K52" i="32"/>
  <c r="K53" i="32"/>
  <c r="K54" i="32"/>
  <c r="K55" i="32"/>
  <c r="K56" i="32"/>
  <c r="K57" i="32"/>
  <c r="K58" i="32"/>
  <c r="K60" i="32"/>
  <c r="K61" i="32"/>
  <c r="K62" i="32"/>
  <c r="K63" i="32"/>
  <c r="K64" i="32"/>
  <c r="K65" i="32"/>
  <c r="K59" i="32"/>
  <c r="I26" i="14"/>
  <c r="G26" i="14"/>
  <c r="E26" i="14"/>
  <c r="C26" i="14"/>
  <c r="K17" i="14"/>
  <c r="K18" i="14"/>
  <c r="K19" i="14"/>
  <c r="K20" i="14"/>
  <c r="K16" i="14"/>
  <c r="M26" i="14"/>
  <c r="K26" i="14" l="1"/>
  <c r="K66" i="32"/>
  <c r="K62" i="10" l="1"/>
  <c r="I62" i="10"/>
  <c r="G62" i="10"/>
  <c r="E62" i="10"/>
  <c r="K43" i="10"/>
  <c r="K10" i="10" s="1"/>
  <c r="I43" i="10"/>
  <c r="E43" i="10"/>
  <c r="K49" i="9"/>
  <c r="I11" i="9" s="1"/>
  <c r="I49" i="9"/>
  <c r="G49" i="9"/>
  <c r="K40" i="9"/>
  <c r="G40" i="9"/>
  <c r="O59" i="9"/>
  <c r="O12" i="9" s="1"/>
  <c r="O46" i="8"/>
  <c r="K46" i="8"/>
  <c r="G45" i="8"/>
  <c r="G12" i="2" l="1"/>
  <c r="E30" i="11"/>
  <c r="G22" i="2" s="1"/>
  <c r="G71" i="10"/>
  <c r="E71" i="10"/>
  <c r="G14" i="2" s="1"/>
  <c r="M13" i="14"/>
  <c r="M34" i="32" s="1"/>
  <c r="I24" i="3"/>
  <c r="E24" i="3"/>
  <c r="E11" i="23"/>
  <c r="G31" i="3" s="1"/>
  <c r="G28" i="3"/>
  <c r="G27" i="3"/>
  <c r="G35" i="22"/>
  <c r="K16" i="3" s="1"/>
  <c r="G25" i="22"/>
  <c r="K15" i="3" s="1"/>
  <c r="G13" i="22"/>
  <c r="K12" i="3" s="1"/>
  <c r="E13" i="22"/>
  <c r="G12" i="3" s="1"/>
  <c r="M14" i="20"/>
  <c r="M16" i="20" s="1"/>
  <c r="K11" i="3" s="1"/>
  <c r="K12" i="20"/>
  <c r="K8" i="32"/>
  <c r="M8" i="20" s="1"/>
  <c r="G7" i="22" s="1"/>
  <c r="G19" i="22" s="1"/>
  <c r="G27" i="22" s="1"/>
  <c r="K9" i="14"/>
  <c r="E20" i="2"/>
  <c r="I38" i="11"/>
  <c r="G38" i="11"/>
  <c r="E23" i="11"/>
  <c r="G34" i="11" s="1"/>
  <c r="E20" i="11"/>
  <c r="G20" i="2" s="1"/>
  <c r="E24" i="11"/>
  <c r="E17" i="11"/>
  <c r="E14" i="11"/>
  <c r="G19" i="2" s="1"/>
  <c r="G13" i="2"/>
  <c r="K15" i="10"/>
  <c r="Q54" i="9"/>
  <c r="K59" i="9"/>
  <c r="I12" i="9" s="1"/>
  <c r="I59" i="9"/>
  <c r="G59" i="9"/>
  <c r="Q24" i="9"/>
  <c r="O8" i="8"/>
  <c r="O10" i="8" s="1"/>
  <c r="Q5" i="8" s="1"/>
  <c r="G10" i="2" s="1"/>
  <c r="G7" i="23" l="1"/>
  <c r="G38" i="22"/>
  <c r="O10" i="9"/>
  <c r="O14" i="9" s="1"/>
  <c r="G11" i="2"/>
  <c r="G16" i="2" s="1"/>
  <c r="E11" i="2"/>
  <c r="E14" i="2"/>
  <c r="C30" i="11"/>
  <c r="Q41" i="20"/>
  <c r="K20" i="20" s="1"/>
  <c r="M66" i="32"/>
  <c r="K14" i="32" s="1"/>
  <c r="I9" i="14"/>
  <c r="K17" i="25"/>
  <c r="C24" i="11"/>
  <c r="C17" i="11"/>
  <c r="C20" i="11" s="1"/>
  <c r="G44" i="8"/>
  <c r="G43" i="8"/>
  <c r="C22" i="9" l="1"/>
  <c r="C43" i="9" s="1"/>
  <c r="G42" i="8"/>
  <c r="I14" i="32" l="1"/>
  <c r="I16" i="32" s="1"/>
  <c r="G9" i="3" s="1"/>
  <c r="I30" i="32"/>
  <c r="K16" i="32"/>
  <c r="K9" i="3" s="1"/>
  <c r="G11" i="23"/>
  <c r="K31" i="3" s="1"/>
  <c r="K14" i="20"/>
  <c r="K16" i="20" s="1"/>
  <c r="G11" i="3" s="1"/>
  <c r="E10" i="10"/>
  <c r="I10" i="9"/>
  <c r="I14" i="9" s="1"/>
  <c r="K8" i="8"/>
  <c r="E22" i="2" l="1"/>
  <c r="G15" i="2" l="1"/>
  <c r="E35" i="22"/>
  <c r="G16" i="3" s="1"/>
  <c r="E25" i="22"/>
  <c r="G15" i="3" s="1"/>
  <c r="C14" i="11"/>
  <c r="E15" i="10"/>
  <c r="E56" i="10" s="1"/>
  <c r="E65" i="10" s="1"/>
  <c r="C23" i="11" s="1"/>
  <c r="C34" i="11" s="1"/>
  <c r="I10" i="10"/>
  <c r="C12" i="8"/>
  <c r="A2" i="2"/>
  <c r="A2" i="3" s="1"/>
  <c r="A2" i="4" s="1"/>
  <c r="A1" i="2"/>
  <c r="A1" i="3" s="1"/>
  <c r="A1" i="4" s="1"/>
  <c r="G23" i="2" l="1"/>
  <c r="E19" i="2"/>
  <c r="E23" i="2" s="1"/>
  <c r="A16" i="25"/>
  <c r="A1" i="28"/>
  <c r="A1" i="29" s="1"/>
  <c r="A1" i="8" s="1"/>
  <c r="I32" i="3"/>
  <c r="A3" i="29"/>
  <c r="A2" i="29"/>
  <c r="A2" i="8" s="1"/>
  <c r="A2" i="10" s="1"/>
  <c r="A2" i="11" s="1"/>
  <c r="A3" i="28"/>
  <c r="A2" i="28"/>
  <c r="C20" i="4"/>
  <c r="A4" i="3"/>
  <c r="E32" i="3" l="1"/>
  <c r="C36" i="11" s="1"/>
  <c r="C38" i="11" s="1"/>
  <c r="A1" i="10"/>
  <c r="A1" i="11" s="1"/>
  <c r="A1" i="14" s="1"/>
  <c r="A1" i="9"/>
  <c r="A2" i="20"/>
  <c r="A2" i="22" s="1"/>
  <c r="A2" i="23" s="1"/>
  <c r="A2" i="25" s="1"/>
  <c r="A2" i="32"/>
  <c r="A4" i="4"/>
  <c r="A4" i="28" s="1"/>
  <c r="A4" i="29" s="1"/>
  <c r="A4" i="8" s="1"/>
  <c r="A3" i="9" s="1"/>
  <c r="A4" i="10" s="1"/>
  <c r="A4" i="11" s="1"/>
  <c r="K11" i="14"/>
  <c r="K8" i="3" s="1"/>
  <c r="I11" i="14"/>
  <c r="K13" i="10"/>
  <c r="I13" i="10"/>
  <c r="E12" i="2" s="1"/>
  <c r="E13" i="10"/>
  <c r="K10" i="8"/>
  <c r="O5" i="8" s="1"/>
  <c r="E10" i="2" s="1"/>
  <c r="E16" i="2" s="1"/>
  <c r="E24" i="2" l="1"/>
  <c r="E25" i="2" s="1"/>
  <c r="K13" i="3"/>
  <c r="G8" i="3"/>
  <c r="G13" i="3" s="1"/>
  <c r="G17" i="3" s="1"/>
  <c r="G19" i="3" s="1"/>
  <c r="G29" i="3" s="1"/>
  <c r="A3" i="14"/>
  <c r="G24" i="2"/>
  <c r="G25" i="2" s="1"/>
  <c r="A1" i="20"/>
  <c r="A1" i="22" s="1"/>
  <c r="A1" i="23" s="1"/>
  <c r="A1" i="25" s="1"/>
  <c r="A1" i="32"/>
  <c r="K17" i="3" l="1"/>
  <c r="K19" i="3" s="1"/>
  <c r="K29" i="3" s="1"/>
  <c r="K32" i="3" s="1"/>
  <c r="E37" i="11"/>
  <c r="E36" i="11"/>
  <c r="G26" i="3"/>
  <c r="G32" i="3" s="1"/>
  <c r="I6" i="14"/>
  <c r="A4" i="32"/>
  <c r="C13" i="14"/>
  <c r="A4" i="20" l="1"/>
  <c r="A4" i="22" s="1"/>
  <c r="A4" i="23" s="1"/>
  <c r="A4" i="25" s="1"/>
  <c r="E38" i="11"/>
  <c r="K8" i="20" l="1"/>
  <c r="C20" i="32"/>
  <c r="C34" i="32" s="1"/>
  <c r="E7" i="22" l="1"/>
  <c r="E19" i="22" s="1"/>
  <c r="E27" i="22" s="1"/>
  <c r="C20" i="20"/>
  <c r="C41" i="20"/>
  <c r="G17" i="23" l="1"/>
  <c r="E38" i="22"/>
  <c r="E7" i="23"/>
</calcChain>
</file>

<file path=xl/sharedStrings.xml><?xml version="1.0" encoding="utf-8"?>
<sst xmlns="http://schemas.openxmlformats.org/spreadsheetml/2006/main" count="1358" uniqueCount="693">
  <si>
    <t>صندوق سرمایه‌گذاری اعتماد هامرز</t>
  </si>
  <si>
    <t>یادداشت های توضیحی صورت های مالی</t>
  </si>
  <si>
    <t>دوره مالی 3 ماهه منتهی به 1400/12/29</t>
  </si>
  <si>
    <t>شماره صفحه</t>
  </si>
  <si>
    <t>صورت خالص دارایي‌ها</t>
  </si>
  <si>
    <t>صورت سود و زيان و گردش خالص دارایي‌ها</t>
  </si>
  <si>
    <t>يادداشت‌هاي توضيحي:</t>
  </si>
  <si>
    <t>اطلاعات كلي صندوق</t>
  </si>
  <si>
    <t>اركان صندوق سرمايه گذاري</t>
  </si>
  <si>
    <t>مبناي تهيه صورت‌هاي مالي</t>
  </si>
  <si>
    <t>خلاصه اهم رويه‌هاي حسابداري</t>
  </si>
  <si>
    <t>ارکان صندوق</t>
  </si>
  <si>
    <t>شخص حقوقی</t>
  </si>
  <si>
    <t>نماینده</t>
  </si>
  <si>
    <t>امضا</t>
  </si>
  <si>
    <t>مدیر صندوق</t>
  </si>
  <si>
    <t>سبدگردان هامرز</t>
  </si>
  <si>
    <t>متولی صندوق</t>
  </si>
  <si>
    <t>موسسه حسابرسی ارقام نگر آریا</t>
  </si>
  <si>
    <t>صورت خالص دارایی‌ها</t>
  </si>
  <si>
    <t>یادداشت</t>
  </si>
  <si>
    <t>1400/12/29</t>
  </si>
  <si>
    <t>1400/09/30</t>
  </si>
  <si>
    <t>ریال</t>
  </si>
  <si>
    <t>دارایی ها</t>
  </si>
  <si>
    <t>سرمایه گذاری در سهام و حق تقدم</t>
  </si>
  <si>
    <t>سرمایه گذاری در سایر اوراق بهادار با درآمد ثابت یا علی الحساب</t>
  </si>
  <si>
    <t>حساب های دریافتنی</t>
  </si>
  <si>
    <t>جاری کارگزاران</t>
  </si>
  <si>
    <t>سایر دارایی ها</t>
  </si>
  <si>
    <t>موجودی نقد</t>
  </si>
  <si>
    <t>جمع دارایی ها</t>
  </si>
  <si>
    <t>بدهی ها</t>
  </si>
  <si>
    <t>بدهی به سرمایه گذاران</t>
  </si>
  <si>
    <t>تسهیلات مالی دریافتی</t>
  </si>
  <si>
    <t>سایر حساب های پرداختنی و ذخایر</t>
  </si>
  <si>
    <t>جمع بدهی ها</t>
  </si>
  <si>
    <t>خالص دارایی ها</t>
  </si>
  <si>
    <t>1400/12/29</t>
  </si>
  <si>
    <t>درآمدها:</t>
  </si>
  <si>
    <t>سود (زیان) تحقق نیافته نگهداری اوراق بهادار</t>
  </si>
  <si>
    <t>سود سهام</t>
  </si>
  <si>
    <t>سود اوراق بهادار با درآمد ثابت یا علی‌الحساب</t>
  </si>
  <si>
    <t>سایر درآمدها</t>
  </si>
  <si>
    <t>جمع درآمدها</t>
  </si>
  <si>
    <t>هزینه ها:</t>
  </si>
  <si>
    <t>هزینه کارمزد ارکان</t>
  </si>
  <si>
    <t>سایر هزینه ها</t>
  </si>
  <si>
    <t>سود خالص</t>
  </si>
  <si>
    <t>بازده ميانگين سرمايه‌گذاري (درصد)</t>
  </si>
  <si>
    <t>بازده سرمايه‌گذاري پايان دوره (درصد)</t>
  </si>
  <si>
    <t>تعداد</t>
  </si>
  <si>
    <t>خالص دارایی‌ها (واحدهای سرمایه‌گذاری) اول دوره</t>
  </si>
  <si>
    <t>واحدهای سرمایه‌گذاری صادر شده طی دوره</t>
  </si>
  <si>
    <t>واحدهای سرمایه‌گذاری ابطال شده طی دوره</t>
  </si>
  <si>
    <t>سود تقسیمی</t>
  </si>
  <si>
    <t>تعدیلات</t>
  </si>
  <si>
    <t>1- اطلاعات کلی صندوق</t>
  </si>
  <si>
    <t>1-1- تاریخچه فعالیت</t>
  </si>
  <si>
    <t>1-2- اطلاع رسانی</t>
  </si>
  <si>
    <t>2- ارکان صندوق سرمایه گذاری</t>
  </si>
  <si>
    <t>نام دارنده واحد ممتاز</t>
  </si>
  <si>
    <t>تعداد واحد ممتاز تحت تملک</t>
  </si>
  <si>
    <t>درصد واحدهاي ممتاز تحت تملك</t>
  </si>
  <si>
    <t>مدیر ثبت: نامشخص نامشخص که در تاریخ 1378/10/11 به شماره ثبت  نزد مرجع ثبت شرکت های  به ثبت رسیده است. نشانی مدیر ثبت عبارت است از:</t>
  </si>
  <si>
    <t>ضامن : نامشخص نامشخص که در تاریخ 1378/10/11 به شماره ثبت  نزد مرجع ثبت شرکت های  به ثبت رسیده است. نشانی ضامن عبارت است از:</t>
  </si>
  <si>
    <t>3- مبنای تهیه صورت‌های مالی:</t>
  </si>
  <si>
    <t>صورت‌های مالی صندوق بر مبنای ارزش‌های جاری در پايان دوره مالي تهیه شده است .</t>
  </si>
  <si>
    <t>4- خلاصه اهم رویه‌های حسابداری</t>
  </si>
  <si>
    <t>4-1- سرمایه‌گذاری‌ها</t>
  </si>
  <si>
    <t>سرمایه‌گذاری در اوراق بهادار شامل سهام و سایر انواع اوراق بهادار در هنگام تحصیل به بهای تمام شده ثبت و در اندازه‌گیری‌های بعدی به خالص ارزش فروش طبق دستورالعمل "نحوه تعیین قیمت خرید و فروش اوراق بهادار در صندوق‌های سرمایه‌گذاری" مصوب 1386/11/30 هیات مدیره سازمان بورس اوراق بهادار اندازه گیری می‌شود.</t>
  </si>
  <si>
    <t>4-1-1- سرمایه‌گذاری در سهام شرکت‌های بورسی یا فرابورسی:</t>
  </si>
  <si>
    <t>سرمایه‌گذاری در سهام شرکت‌های بورسی يا فرابورسي به خالص ارزش فروش منعکس می‌شود. خالص ارزش فروش سهام عبارت است از ارزش بازار سهم در پایان روز یا قیمت تعدیل شده سهم، منهای کارمزد معاملات و مالیات فروش سهام.</t>
  </si>
  <si>
    <t>باتوجه به دستورالعمل "نحوه تعيين قيمت خريد و فروش اوراق بهادار در صندوق هاي سرمايه‌گذاري"، مدير صندوق می‌تواند در صورت وجود شواهد و ارائه مستندات کافی ارزش سهم در پایان روز را به میزان حداکثر 20 درصد افزایش یا کاهش دهد و قیمت تعدیل شده را مبنای محاسبۀ خالص ارزش فروش قرار دهد.</t>
  </si>
  <si>
    <t>4-1-2- سرمايه‌گذاري در اوراق مشاركت پذيرفته شده در بورس يا فرابورس:</t>
  </si>
  <si>
    <t>خالص ارزش فروش اوراق مشاركت در هر روز با كسر كارمزد فروش از قيمت بازار آنها محاسبه مي‌گردد.</t>
  </si>
  <si>
    <t>4-1-3- سرمایه‌گذاری در اوراق مشارکت و گواهی سپرده بانکی غیر بورسی یا غیر فرابورسی:</t>
  </si>
  <si>
    <t>خالص ارزش فروش اوراق مشارکت غیربورسی در هر روز مطابق ساز و کار بازخرید آنها توسط ضامن، تعیین می‌شود.</t>
  </si>
  <si>
    <t>4-2- در آمد حاصل از سرمایه‌گذاری‌ها:</t>
  </si>
  <si>
    <t>4-2-1- سود سهام:</t>
  </si>
  <si>
    <t>4-2-2- سود سپرده بانکی و اوراق بهادار با درآمد ثابت یا علي‌الحساب:</t>
  </si>
  <si>
    <t>4-4- بدهی به ارکان صندوق</t>
  </si>
  <si>
    <t>با توجه به تبصره 3 ماده 55 اساسنامه، کارمزد مدیر و متولی صندوق هر سه ماه یک بار تا سقف 90درصد قابل پرداخت است. باقیمانده کارمزد ارکان به عنوان تعهد صندوق به ارکان در حساب‌ها منعکس شده و می بایست در پایان هر سال پرداخت ‌شود.</t>
  </si>
  <si>
    <t>4-5- مخارج تأمین مالی</t>
  </si>
  <si>
    <t>سود و کارمزد تسهیلات دریافتی از بانک‌ها و موسسات مالی و اعتباری و خريد اقساطي سهام، مخارج تأمین مالی را در بر می‌گیرد و در دوره وقوع به عنوان هزینه شناسایی می‌شود.</t>
  </si>
  <si>
    <t>4-6- تعدیلات ناشی از تفاوت قیمت صدور و ابطال</t>
  </si>
  <si>
    <t>این تعدیلات به دلیل تفاوت در نحوه محاسبه قیمت صدور و ابطال واحدهای سرمایه‌گذاری ایجاد می‌شود.  برای محاسبه قیمت صدور واحدهای سرمایه‌گذاری کارمزد پرداختی بابت تحصیل دارایی مالی به ارزش خرید دارایی‌های مالی اضافه می‌شود. همچنین برای محاسبه قیمت ابطال واحدهای سرمایه‌گذاری کارمزد معاملات و مالیات از قیمت فروش دارایی‌های مالي صندوق سرمايه‌گذاري كسر مي‌شود. نظر به اينكه بر طبق تبصره 2 ماده 13 اساسنامه صندوق ارزش روز دارائي‌هاي صندوق برابر با قيمت ابطال واحدهاي سرمايه‌گذاري است، به دليل آنكه دارايي هاي صندوق در صورت خالص دارايي ها به ارزش روز اندازه‌گيري و ارائه مي‌شود؛ لذا تفاوت قیمت صدور و ابطال واحدهای سرمایه‌گذاری تحت عنوان تعدیلات ناشی از قیمت صدور و ابطال منعکس می‌شود.</t>
  </si>
  <si>
    <t>4-7- سایردارایی‌ها</t>
  </si>
  <si>
    <t>5- سرمایه گذاری در سهام و حق تقدم</t>
  </si>
  <si>
    <t>5-1 سرمایه گذاری در سهام و حق تقدم شرکتهای بورسی با فرابورسی به تفکیک صنعت شرح جدول زیر می باشد</t>
  </si>
  <si>
    <t>5-2 سهام شركت هايي كه ارزش آنها با توجه به مندرجات يادداشت 1-1-4 اهم رويه هاي حسابداري در تاريخ ترازنامه تعديل شده به شرح زيراست:</t>
  </si>
  <si>
    <t>نام شركت سرمايه پذير</t>
  </si>
  <si>
    <t>ارزش تابلو هر سهم</t>
  </si>
  <si>
    <t>درصد تعديل</t>
  </si>
  <si>
    <t>قيمت تعديل شده هر سهم</t>
  </si>
  <si>
    <t>خالص ارزش فروش تعديل شده</t>
  </si>
  <si>
    <t>دليل تعديل</t>
  </si>
  <si>
    <t>5-3 اوراق با درآمد ثابتی که در تاريخ ترازنامه تعديل شده به شرح زيراست:</t>
  </si>
  <si>
    <t>6-1</t>
  </si>
  <si>
    <t>سرمایه گذاری در گواهی سپرده بانکی</t>
  </si>
  <si>
    <t>6-2</t>
  </si>
  <si>
    <t>از1400/12/29</t>
  </si>
  <si>
    <t>سپرده های بانکی</t>
  </si>
  <si>
    <t>تاریخ سپرده گذاری</t>
  </si>
  <si>
    <t>تاریخ سر رسید</t>
  </si>
  <si>
    <t>نرخ سود</t>
  </si>
  <si>
    <t>مبلغ</t>
  </si>
  <si>
    <t>درصد از کل دارایی ها</t>
  </si>
  <si>
    <t>درصد</t>
  </si>
  <si>
    <t>سپرده کوتاه مدت 147-850-6856333-1 بانک اقتصاد نوین</t>
  </si>
  <si>
    <t>سپرده کوتاه مدت 207-8100-49004900-1 بانک پاسارگاد</t>
  </si>
  <si>
    <t>سپرده کوتاه مدت 110-9967-1003495-1 بانک گردشگری</t>
  </si>
  <si>
    <t>سپرده بلند مدت 147-283-6856333-4 بانک اقتصاد نوین</t>
  </si>
  <si>
    <t>سپرده بلند مدت 147-283-6856333-5 بانک اقتصاد نوین</t>
  </si>
  <si>
    <t>سپرده بلند مدت 110.211.1003495.4 بانک گردشگری</t>
  </si>
  <si>
    <t>سپرده بلند مدت 110.211.1003495.5 بانک گردشگری</t>
  </si>
  <si>
    <t>سپرده بلند مدت 110.211.1003495.6 بانک گردشگری</t>
  </si>
  <si>
    <t>سپرده بلند مدت 0405729578006 بانک دی</t>
  </si>
  <si>
    <t>سپرده بلند مدت 207-9012-49004900-1 بانک پاسارگاد</t>
  </si>
  <si>
    <t>سپرده بلند مدت 207-9012-49004900-3  بانک پاسارگاد</t>
  </si>
  <si>
    <t>سپرده بلند مدت 207.9021.49004900.1 بانک پاسارگاد</t>
  </si>
  <si>
    <t>سود متعلقه</t>
  </si>
  <si>
    <t>خالص ارزش فروش</t>
  </si>
  <si>
    <t>سرمايه‌گذاري در اوراق بهادار با درآمد ثابت يا علي الحساب به تفکیک به شرح زيراست:</t>
  </si>
  <si>
    <t>اوراق مشارکت غیر بورسی و غیر فرابورسی</t>
  </si>
  <si>
    <t>7-1</t>
  </si>
  <si>
    <t>اوراق مشارکت بورسی و فرابورسی</t>
  </si>
  <si>
    <t>اوراق اجاره</t>
  </si>
  <si>
    <t>اوراق مرابحه</t>
  </si>
  <si>
    <t>صندوق های سرمایه گذاری مشترک با درآمد ثابت</t>
  </si>
  <si>
    <t>7-5</t>
  </si>
  <si>
    <t>7-1- سرمایه گذاری در اوراق مشارکت غیر بورسی و غیرفرابورسی به شرح زیر است:</t>
  </si>
  <si>
    <t>بهای تمام شده</t>
  </si>
  <si>
    <t>اجاره اعتماد مبین لوتوس011019</t>
  </si>
  <si>
    <t>1401/10/19</t>
  </si>
  <si>
    <t>مرابحه عام دولت94-ش.خ030816</t>
  </si>
  <si>
    <t>1403/08/16</t>
  </si>
  <si>
    <t>مرابحه عام دولت4-ش.خ 0106</t>
  </si>
  <si>
    <t>1401/06/07</t>
  </si>
  <si>
    <t>مرابحه عام دولت3-ش.خ 0103</t>
  </si>
  <si>
    <t>1401/03/03</t>
  </si>
  <si>
    <t>مرابحه عام دولت96-ش.خ030414</t>
  </si>
  <si>
    <t>1403/04/14</t>
  </si>
  <si>
    <t>7-5- سرمايه گذاري صندوق های سرمایه گذاری مشترک با درآمد ثابت به شرح زیر است:</t>
  </si>
  <si>
    <t>حساب‌هاي دريافتني تجاري به تفكيك به شرح زيراست:</t>
  </si>
  <si>
    <t>تنزیل نشده</t>
  </si>
  <si>
    <t>نرخ تنزیل</t>
  </si>
  <si>
    <t>تنزیل شده</t>
  </si>
  <si>
    <t>سود سپرده‌های بانکی دریافتنی</t>
  </si>
  <si>
    <t>سود سهام دریافتنی</t>
  </si>
  <si>
    <t>8-2</t>
  </si>
  <si>
    <t>سایر حساب های دریافتنی</t>
  </si>
  <si>
    <t>8-3</t>
  </si>
  <si>
    <t>سپرده بلند مدت 110-211-1003495-1 بانک گردشگری</t>
  </si>
  <si>
    <t>سپرده بلند مدت 110-211-1003495-2  بانک گردشگری</t>
  </si>
  <si>
    <t>سپرده بلند مدت 110-211-1003495-3  بانک گردشگری</t>
  </si>
  <si>
    <t>8-2- سود سهام دریافتنی</t>
  </si>
  <si>
    <t>8-3- سایر حسابهای دریافتنی</t>
  </si>
  <si>
    <t>مانده بدهکار (بستانکار) ابتداي دوره</t>
  </si>
  <si>
    <t>گردش بدهكار</t>
  </si>
  <si>
    <t>گردش بستانكار</t>
  </si>
  <si>
    <t>مانده بدهکار (بستانکار) انتهاي دوره</t>
  </si>
  <si>
    <t>مانده در ابتدای دوره</t>
  </si>
  <si>
    <t>مخارج اضافه شده طی دوره</t>
  </si>
  <si>
    <t>مانده در پایان دوره</t>
  </si>
  <si>
    <t>مخارج تاسیس</t>
  </si>
  <si>
    <t>آبونمان نرم افزار صندوق</t>
  </si>
  <si>
    <t>ثبت و نظارت سازمان بورس و اوراق بهادار</t>
  </si>
  <si>
    <t>13-بدهی به سرمایه گذاران</t>
  </si>
  <si>
    <t>14-تسهیلات مالی دریافتی</t>
  </si>
  <si>
    <t>نرخ تسهیلات</t>
  </si>
  <si>
    <t>تاریخ اخذ تسهیلات</t>
  </si>
  <si>
    <t>سررسید</t>
  </si>
  <si>
    <t>مبلغ دریافتی</t>
  </si>
  <si>
    <t>اقساط پرداخت شده</t>
  </si>
  <si>
    <t>مانده</t>
  </si>
  <si>
    <t>درصد تسهیلات به خالص ارزش دارایی ها</t>
  </si>
  <si>
    <t>15-سایر حسابهای پرداختنی و ذخایر</t>
  </si>
  <si>
    <t>سایر حساب های پرداختنی و ذخایر در تاریخ ترازنامه به شرح زیر است:</t>
  </si>
  <si>
    <t>بدهی به مدیر بابت هزینه تاسیس</t>
  </si>
  <si>
    <t>بدهی به مدیر بابت هزینه آبونمان نرم‌افزار</t>
  </si>
  <si>
    <t>دهی به مدیر بابت ثبت و نظارت سازمان بورس و اوراق بهادار</t>
  </si>
  <si>
    <t>ذخیره کارمزد تصفیه</t>
  </si>
  <si>
    <t>بدهی بابت امور صندوق</t>
  </si>
  <si>
    <t>15-1-بدهی بابت فروش اختیار سهام</t>
  </si>
  <si>
    <t>نام</t>
  </si>
  <si>
    <t>بهای فروش</t>
  </si>
  <si>
    <t>ارزش بازار</t>
  </si>
  <si>
    <t>16-خالص دارایی ها</t>
  </si>
  <si>
    <t>خالص دارايي‌ها در تاريخ گزارش به تفكيك واحدهاي سرمايه‌گذاري عادي و ممتاز به شرح ذیل است:</t>
  </si>
  <si>
    <t>واحدهای سرمایه‌گذاری عادی</t>
  </si>
  <si>
    <t>واحدهای سرمایه‌گذاری ممتاز</t>
  </si>
  <si>
    <t>سود (زیان) فروش اوراق بهادار به شرح زیر است:</t>
  </si>
  <si>
    <t>سود(زیان) حاصل از فروش سهام  و حق نقدم شرکت‌های پذیرفته شده در بورس یا فرابورس</t>
  </si>
  <si>
    <t>17-1</t>
  </si>
  <si>
    <t>سود (زیان) ناشی از اعمال اختیار معامله سهام</t>
  </si>
  <si>
    <t>17-3</t>
  </si>
  <si>
    <t>نام شرکت</t>
  </si>
  <si>
    <t>ارزش دفتری</t>
  </si>
  <si>
    <t>کارمزد فروش</t>
  </si>
  <si>
    <t>سود (زیان) فروش</t>
  </si>
  <si>
    <t>17-3  سود (زیان) ناشی از اعمال اختیار معامله سهام شامل اقلام زیر است:</t>
  </si>
  <si>
    <t>نام سهم</t>
  </si>
  <si>
    <t>نام اختیار</t>
  </si>
  <si>
    <t>تاریخ اعمال</t>
  </si>
  <si>
    <t>قیمت اعمال</t>
  </si>
  <si>
    <t>ارزش اعمال</t>
  </si>
  <si>
    <t>ارزش دفتری اختیار</t>
  </si>
  <si>
    <t>بهای تمام شده سهم</t>
  </si>
  <si>
    <t>کارمزد اعمال</t>
  </si>
  <si>
    <t>مالیات اعمال</t>
  </si>
  <si>
    <t>کارمزد فروش اختیار</t>
  </si>
  <si>
    <t>سود (زیان) اعمال</t>
  </si>
  <si>
    <t>سود و زیان تحقق نیافته نگهداري اوراق بهادار به شرح زیر است:</t>
  </si>
  <si>
    <t>سود (زيان) تحقق نیافته ناشي از نگهداري اوراق با درآمد ثابت يا علي الحساب</t>
  </si>
  <si>
    <t>ارزش بازار یا تعدیل شده</t>
  </si>
  <si>
    <t>کارمزد</t>
  </si>
  <si>
    <t>سود (زیان) تحقق نیافته</t>
  </si>
  <si>
    <t>19-سود سهام</t>
  </si>
  <si>
    <t>درآمد سود سهام شامل اقلام زير است:</t>
  </si>
  <si>
    <t>تاریخ تشکیل مجمع</t>
  </si>
  <si>
    <t>تعداد سهام متعلقه در زمان مجمع</t>
  </si>
  <si>
    <t>سود متعلق به هر سهم</t>
  </si>
  <si>
    <t>جمع درآمد سود سهام</t>
  </si>
  <si>
    <t>هزينه تنزيل</t>
  </si>
  <si>
    <t>خالص درآمد سود سهام</t>
  </si>
  <si>
    <t>صندوق سرمایه گذاریصندوق سرمایه‌گذاری اعتماد هامرز</t>
  </si>
  <si>
    <t>سود اوراق بهادار با درآمد ثابت يا علي الحساب و سپرده‌هاي بانکی به شرح زيرتفكيك مي شود:</t>
  </si>
  <si>
    <t>سود اوراق مشارکت</t>
  </si>
  <si>
    <t>20-1</t>
  </si>
  <si>
    <t>سود اوراق اجاره</t>
  </si>
  <si>
    <t>سود اوراق مرابحه</t>
  </si>
  <si>
    <t>گواهی سپرده بورسی</t>
  </si>
  <si>
    <t>سود صندوق سرمايه گذاري</t>
  </si>
  <si>
    <t>20-3</t>
  </si>
  <si>
    <t>تاریخ سرمایه گذاری</t>
  </si>
  <si>
    <t>تاریخ سررسید</t>
  </si>
  <si>
    <t>خالص سود</t>
  </si>
  <si>
    <t>اوراق مشارکت</t>
  </si>
  <si>
    <t>20-2- سود سپرد بانکی و گواهی سپرده بانکی به شرح زیر می باشد:</t>
  </si>
  <si>
    <t>تاريخ سرمايه‌گذاري</t>
  </si>
  <si>
    <t>تاريخ سررسيد</t>
  </si>
  <si>
    <t>مبلغ اسمي</t>
  </si>
  <si>
    <t>مبلغ سود</t>
  </si>
  <si>
    <t>خالص  سود</t>
  </si>
  <si>
    <t>1400/11/04</t>
  </si>
  <si>
    <t>1400/10/18</t>
  </si>
  <si>
    <t>1400/11/03</t>
  </si>
  <si>
    <t>سپرده بلند مدت 147-283-6856333-1 بانک اقتصاد نوین</t>
  </si>
  <si>
    <t>سپرده بلند مدت 147-283-6856333-2 بانک اقتصاد نوین</t>
  </si>
  <si>
    <t>1400/11/06</t>
  </si>
  <si>
    <t>سپرده بلند مدت 147-283-6856333-3 بانک اقتصاد نوین</t>
  </si>
  <si>
    <t>1400/11/07</t>
  </si>
  <si>
    <t>1400/11/10</t>
  </si>
  <si>
    <t>1400/11/05</t>
  </si>
  <si>
    <t>1400/12/09</t>
  </si>
  <si>
    <t>1400/12/18</t>
  </si>
  <si>
    <t>20-3- سود صندوق های سرمایه گذاری به شرح زیر است:</t>
  </si>
  <si>
    <t>نام صندوق</t>
  </si>
  <si>
    <t>تاریخ صدور</t>
  </si>
  <si>
    <t>تعداد واحد</t>
  </si>
  <si>
    <t>مبلغ اسمی واحد</t>
  </si>
  <si>
    <t>نرخ سود تضمین یا پیش بینی شده</t>
  </si>
  <si>
    <t>سایر</t>
  </si>
  <si>
    <t/>
  </si>
  <si>
    <t>ساير درآمد- بازگشت هزینه تنزیل سود سپرده</t>
  </si>
  <si>
    <t>21-1</t>
  </si>
  <si>
    <t>ساير درآمد- بازگشت هزینه تنزیل سود سهام</t>
  </si>
  <si>
    <t>تعدیل کارمزد کارگزاری</t>
  </si>
  <si>
    <t>هزینه کارمزد ارکان به شرح زیر است:</t>
  </si>
  <si>
    <t>مدیر</t>
  </si>
  <si>
    <t>متولی</t>
  </si>
  <si>
    <t>بازارگردان</t>
  </si>
  <si>
    <t>حسابرس</t>
  </si>
  <si>
    <t>هزينه تاسيس</t>
  </si>
  <si>
    <t>هزینه ثبت و نظارت سازمان بورس و اوراق بهادار</t>
  </si>
  <si>
    <t>هزينه آبونمان نرم افزار</t>
  </si>
  <si>
    <t>هزینه کارمزد بانکی</t>
  </si>
  <si>
    <t>هزینه تصفیه</t>
  </si>
  <si>
    <t>خالص تعدیلات صدور و ابطال واحدهای سرمایه گذاری به شرح زیر است:</t>
  </si>
  <si>
    <t>تعدیلات ناشی از صدور واحدهای سرمایه گذاری</t>
  </si>
  <si>
    <t>تعدیلات ناشی از ابطال واحدهای سرمایه گذاری</t>
  </si>
  <si>
    <t>25-تعهدات ، بدهی های احتمالی و دارايي هاي احتمالي</t>
  </si>
  <si>
    <t>در تاريخ خالص دارایی‌ها، صندوق فاقد تعهدات سرمايه اي، بدهي هاي احتمالي و دارايي هاي احتمالي است.</t>
  </si>
  <si>
    <t>26-سرمایه گذاری ارکان و اشخاص وابسته به آنها در صندوق</t>
  </si>
  <si>
    <t>سرمایه گذاری ارکان و اشخاص وابسته به آنها در صندوق به شرح جدول زیر می باشد:</t>
  </si>
  <si>
    <t>اشخاص وابسته</t>
  </si>
  <si>
    <t>نوع وابستگی</t>
  </si>
  <si>
    <t>نوع واحد‌های سرمایه‌گذاری</t>
  </si>
  <si>
    <t>تعداد واحدهای سرمایه‌گذاری</t>
  </si>
  <si>
    <t>درصد تملک</t>
  </si>
  <si>
    <t>درصد
تملک</t>
  </si>
  <si>
    <t>مدیر صندوق و اشخاص وابسته</t>
  </si>
  <si>
    <t>ممتاز</t>
  </si>
  <si>
    <t>عادی</t>
  </si>
  <si>
    <t>ضامن نقدشوندگی/مدیر ثبت</t>
  </si>
  <si>
    <t>نامشخص نامشخص</t>
  </si>
  <si>
    <t>ضامن نقدشوندگی</t>
  </si>
  <si>
    <t>اشخاص وابسته به متولی</t>
  </si>
  <si>
    <t>گروه گروه مدیران سرمایه گذاری</t>
  </si>
  <si>
    <t>گروه مدیر سرمایه گذاری</t>
  </si>
  <si>
    <t>محسن شهیدی</t>
  </si>
  <si>
    <t>اعظم ولی زاده لاریجانی</t>
  </si>
  <si>
    <t>کارگزار و اشخاص وابسته</t>
  </si>
  <si>
    <t>حساب‌های فی مابین با کارگزاری بانک پاسارگاد</t>
  </si>
  <si>
    <t>کارگزار</t>
  </si>
  <si>
    <t>حساب‌های فی مابین با کارگزاری بانک تجارت</t>
  </si>
  <si>
    <t>حساب‌های فی مابین با کارگزاری دانایان</t>
  </si>
  <si>
    <t>معاملات با ارکان و اشخاص وابسته به آن ها طی دوره مالی مورد گزارش به شرح زیر می باشد:</t>
  </si>
  <si>
    <t>طرف معامله</t>
  </si>
  <si>
    <t>نوع وابستگي</t>
  </si>
  <si>
    <t>شرح معامله</t>
  </si>
  <si>
    <t>موضوع معامله</t>
  </si>
  <si>
    <t>ارزش معامله</t>
  </si>
  <si>
    <t>تاريخ معامله</t>
  </si>
  <si>
    <t>کارمزد ارکان</t>
  </si>
  <si>
    <t>طی دوره مالی</t>
  </si>
  <si>
    <t>مالیات بر ارزش افزوده برای حسابرس موسسه حسابرسی فریوران راهبرد</t>
  </si>
  <si>
    <t>عوارض برای حسابرس موسسه حسابرسی فریوران راهبرد</t>
  </si>
  <si>
    <t>موسسه حسابرسی و خدمات مدیریت رهیافت و همکاران</t>
  </si>
  <si>
    <t>صندوق سرمایه گذاری اختصاصی بازارگردانی یکم هامرز</t>
  </si>
  <si>
    <t>کارگزاری</t>
  </si>
  <si>
    <t>خریدوفروش اوراق بهادار</t>
  </si>
  <si>
    <t>NaN</t>
  </si>
  <si>
    <t>صورت‌های مالی</t>
  </si>
  <si>
    <t xml:space="preserve"> يادداشت‌هاي مربوط به اقلام مندرج در صورت‌های مالي و ساير اطلاعات مالي</t>
  </si>
  <si>
    <t>محمدهادی بناکار</t>
  </si>
  <si>
    <t>موسسه حسابرسی و خدمات مدیریت ارقام‌نگر آریا</t>
  </si>
  <si>
    <t>صورت سودوزیان و گردش خالص دارایی‌ها</t>
  </si>
  <si>
    <t xml:space="preserve">1. بازده میانگین سرمایه گذاری = </t>
  </si>
  <si>
    <t>سودخالص</t>
  </si>
  <si>
    <t>میانگین موزون(ریال) وجوه استفاده شده</t>
  </si>
  <si>
    <t xml:space="preserve">2. بازده سرمایه گذاری پایان دوره = </t>
  </si>
  <si>
    <t>تعدیلات ناشی از تفاوت قیمت صدور و ابطال+سود(زیان) خالص</t>
  </si>
  <si>
    <t>خالص دارایی‌های پایان سال</t>
  </si>
  <si>
    <r>
      <rPr>
        <b/>
        <sz val="12"/>
        <color rgb="FF000000"/>
        <rFont val="B Nazanin"/>
        <charset val="178"/>
      </rPr>
      <t>شرکت سبدگردان هامرز</t>
    </r>
    <r>
      <rPr>
        <b/>
        <sz val="10"/>
        <color rgb="FF000000"/>
        <rFont val="B Nazanin"/>
        <charset val="178"/>
      </rPr>
      <t>(سهامی خاص)</t>
    </r>
  </si>
  <si>
    <t>98</t>
  </si>
  <si>
    <t>1</t>
  </si>
  <si>
    <t>100</t>
  </si>
  <si>
    <t>سود تضمین شده اوراق بهادار با درآمد ثابت یا علی‌الحساب، سپرده و گواهی‌های سپرده بانکی بر اساس مدت زمان و با توجه به مانده اصل سرمایه‌گذاری شناسایی می‌شود.  همچنین سود سپرده بانکی به طور ماهانه با توجه به کمترین مانده وجوه در حساب سپرده و نرخ سود علی‌الحساب محاسبه می‌گردد.  مبلغ محاسبه شده سود اوراق بهادار با درآمد ثابت یا علی‌الحساب، سپرده و گواهی‌های سپرده بانکی با استفاده از نرخ سود همان اوراق و با در نظر گرفتن مدت باقی مانده تا دریافت سود با همان نرخ قبلی تنزیل شده و در حساب‌های صندوق سرمایه‌گذاری منعکس می‌شود.</t>
  </si>
  <si>
    <t>4-3- محاسبه کارمزد ارکان و تصفیه:</t>
  </si>
  <si>
    <t>کارمزد ارکان و تصفیه صندوق سرمایه گذاری به صورت روزانه به شرح جدول زیر محاسبه و در حسابها ثبت می‌شود:</t>
  </si>
  <si>
    <t>عنوان هزینه</t>
  </si>
  <si>
    <t>شرح نحوه محاسبه هزینه</t>
  </si>
  <si>
    <t>هزینه های تأسیس (شامل تبلیغ پذیره نویسی)</t>
  </si>
  <si>
    <t>معادل پنج در هزار (0.005) از وجوه جذب شده در پذیره نویسی جذب شده در پذیره نویسی اولیه حداکثر تا مبلغ 1.000 میلیون ریال با ارائه مدارک مثبته با تأیید متولی صندوق</t>
  </si>
  <si>
    <t>هزینه برگزاری مجامع صندوق</t>
  </si>
  <si>
    <t>کارمزد مدیر</t>
  </si>
  <si>
    <t>سالانه دو درصد (0.02) از متوسط روزانه ارزش سهام و حق تقدم سهام تحت تملک صندوق به علاوه 0.3 درصد (0.003) از ارزش روزانه اوراق بهادار با درآمد ثابت تحت تملک صندوق موضوع بند 2-2-5  امیدنامه و  دو درصد (0.02)سود حاصل از گواهی سپرده و سپرده بانکی تا میزان نصاب مجاز سرمایه گذاری در آنها</t>
  </si>
  <si>
    <t>کارمزد متولی</t>
  </si>
  <si>
    <t>کارمزد بازار گردان</t>
  </si>
  <si>
    <t>حق الزحمه حسابرس</t>
  </si>
  <si>
    <t>حق الزحمه و کارمزد تصفیه مدیر صندوق</t>
  </si>
  <si>
    <t>معادل یک در هزار (0.001) ارزش خالص روز دارایی های صندوق در آغاز دوره تصفیه</t>
  </si>
  <si>
    <t>حق پذیرش و عضویت در کانون ها</t>
  </si>
  <si>
    <t>معادل مبلغ تعیین شده توسط کانون های مذکور، مشروط بر اینکه عضویت در این کانون ها  طبق مقررات اجباری باشد.</t>
  </si>
  <si>
    <t>هزینه سپرده گذاری  واحدهای سرمایه گذاری صندوق</t>
  </si>
  <si>
    <t>مطابق با قوانین و مقررات شرکت سپرده گذاری مرکزی اوراق بهادار و تسویه وجوه</t>
  </si>
  <si>
    <t>هزینه های دسترسی به نرم‌افزار،تارنما و خدمات پشتیبانی آن‌ها</t>
  </si>
  <si>
    <t xml:space="preserve"> کارمزد درجه بندی ارزیابی عملکرد صندوق</t>
  </si>
  <si>
    <t>معادل مبلغ تعیین شده توسط موسسات رتبه بندی، با تایید مجمع.</t>
  </si>
  <si>
    <t>_</t>
  </si>
  <si>
    <t>0</t>
  </si>
  <si>
    <t>16</t>
  </si>
  <si>
    <t>17</t>
  </si>
  <si>
    <t>15</t>
  </si>
  <si>
    <t>موسسه حسابرسی ارقام نگر آریا(متولی )</t>
  </si>
  <si>
    <t>موسسه حسابرسی و خدمات مدیریت رهیافت و همکاران(حسابرس)</t>
  </si>
  <si>
    <t>صندوق سرمایه گذاری اختصاصی بازارگردانی یکم هامرز(بازارگردان)</t>
  </si>
  <si>
    <t>5-1</t>
  </si>
  <si>
    <t>6-سرمایه گذاری در سایر اوراق بهادار با درآمد ثابت یا علی الحساب</t>
  </si>
  <si>
    <t>6-3</t>
  </si>
  <si>
    <t>6-1- سرمايه گذاري در اوراق مشاركت بورسی و فرابورسی به شرح زير است:</t>
  </si>
  <si>
    <t>6-2- سرمايه گذاري در اوراق مشارکت اجاره به تفکیک ناشر به شرح زیر است:</t>
  </si>
  <si>
    <t>6-3- سرمايه گذاري در اوراق مشارکت مرابحه به تفکیک ناشر به شرح زیر است:</t>
  </si>
  <si>
    <t>بدهی به مدیر بابت ثبت و نظارت سازمان بورس و اوراق بهادار</t>
  </si>
  <si>
    <t>15-1</t>
  </si>
  <si>
    <t>15-1- سود اوراق مشارکت، اجاره، مرابحه و گواهي سپرده بورسي به شرح زیر می باشد:</t>
  </si>
  <si>
    <t>16-1</t>
  </si>
  <si>
    <t>سالانه 0.3 درصد(0.003) از متوسط روزانه ارزش خالص رادایی‌های صندوق؛</t>
  </si>
  <si>
    <t>5-6</t>
  </si>
  <si>
    <t>یادداشت‌های توضیحی صورت‌های مالی</t>
  </si>
  <si>
    <r>
      <rPr>
        <b/>
        <sz val="12"/>
        <color rgb="FF000000"/>
        <rFont val="B Nazanin"/>
        <charset val="178"/>
      </rPr>
      <t>2-1- مدیر صندوق:</t>
    </r>
    <r>
      <rPr>
        <sz val="11"/>
        <color rgb="FF000000"/>
        <rFont val="B Nazanin"/>
        <charset val="178"/>
      </rPr>
      <t xml:space="preserve"> سبدگردان هامرز که در تاریخ 1399/03/10 به شماره ثبت 558797 نزد مرجع ثبت شرکت های تهران به ثبت رسیده است. نشانی مدیر عبارت است از:تهران- میدان شیخ بهایی- ابتدای خیابان ده ونک- پلاک 3- طبقه 6، کدپستی:1995844821</t>
    </r>
  </si>
  <si>
    <r>
      <rPr>
        <b/>
        <sz val="11"/>
        <color theme="3" tint="-0.249977111117893"/>
        <rFont val="B Nazanin"/>
        <charset val="178"/>
      </rPr>
      <t>2-3- حسابرس</t>
    </r>
    <r>
      <rPr>
        <sz val="11"/>
        <color theme="3" tint="-0.249977111117893"/>
        <rFont val="B Nazanin"/>
        <charset val="178"/>
      </rPr>
      <t xml:space="preserve">: موسسه حسابرسی و خدمات مدیریت رهیافت و همکاران که در تاریخ 1377/02/27 به شماره ثبت 36530 نزد مرجع ثبت شرکت های تهران به ثبت رسیده است. نشانی حسابرس عبارت است از: سهروردی جنوبی پایین ترازمطهری خیابان برادران نوبخت پلاک29طبقه اول واحد1و2، </t>
    </r>
    <r>
      <rPr>
        <sz val="10"/>
        <color theme="3" tint="-0.249977111117893"/>
        <rFont val="B Nazanin"/>
        <charset val="178"/>
      </rPr>
      <t>کدپستی:1578663917</t>
    </r>
  </si>
  <si>
    <t>1400/12/22</t>
  </si>
  <si>
    <t>1400/12/23</t>
  </si>
  <si>
    <t>1400/12/24</t>
  </si>
  <si>
    <t>ابوالفضل رضایی</t>
  </si>
  <si>
    <t>گزارش مالی میان‌دوره‌ای</t>
  </si>
  <si>
    <t>سپرده کوتاه مدت 332764904 بانک رفاه</t>
  </si>
  <si>
    <t>1403/02/25</t>
  </si>
  <si>
    <t xml:space="preserve">موسس </t>
  </si>
  <si>
    <t>بهاره عزآبادی</t>
  </si>
  <si>
    <t>علیرضا عزآبادی</t>
  </si>
  <si>
    <t>اين صورت‌هاي مالي در چارچوب استانداردهاي حسابداري و با توجه به قوانين و مقررات سازمان بورس و اوراق بهادار در رابطه با صندوق‌هاي سرمايه‌گذاري مشترک تهيه گرديده است. مديريت صندوق سرمایه‌گذاری مختص اوراق دولتی نشان‌هامرز بر اين باور است كه اين گزارش مالي براي ارايه تصويري روشن و منصفانه از وضعيت و عملكرد مالي صندوق، در برگيرنده همه اطلاعات مربوط به صندوق، هماهنگ با واقعيت‌هاي موجود و اثرات آنها در آينده كه به صورت معقول در موقعيت كنوني مي‌توان پيش‌بيني نمود، مي‌باشد و به نحو درست و به گونه كافي در اين صورت‌های مالی افشاء گرديده‌اند.</t>
  </si>
  <si>
    <t>سرمایه‌گذاری در سپرده بانکی</t>
  </si>
  <si>
    <t>خالص دارایی های هر واحد سرمایه گذاری</t>
  </si>
  <si>
    <t>یادداشت‌های توضیحی، بخش جدایی ناپذیرصورت‌های مالی می‌باشد.</t>
  </si>
  <si>
    <t>صورت گردش خالص دارایی‌ها</t>
  </si>
  <si>
    <t>کلیه اطلاعات مرتبط با فعالیت صندق سرمایه گذاری مختص اوراق دولتی نشان‌هامرز مطابق با ماده 56 اساسنامه در تارنمای صندوق سرمایه‌گذاری به آدرس https://neshan.hummers.ir/ درج گردیده است.</t>
  </si>
  <si>
    <r>
      <rPr>
        <b/>
        <sz val="11"/>
        <color rgb="FF000000"/>
        <rFont val="B Nazanin"/>
        <charset val="178"/>
      </rPr>
      <t>مجمع صندوق:</t>
    </r>
    <r>
      <rPr>
        <sz val="11"/>
        <color rgb="FF000000"/>
        <rFont val="B Nazanin"/>
        <charset val="178"/>
      </rPr>
      <t xml:space="preserve"> از اجتماع دارندگان واحدهای سرمایه‌گذاری ممتاز تشکیل می‌شود. فقط دارندگان واحدهای سرمایه‌گذاری ممتاز با شرایط مذکور در ماده30 اساسنامه(با حضور دارندگان حداقل نصف بعلاوه یک از کل واحدهای سرمایه‌گذاری ممتاز)، درمجامع صندوق از حق رای  برخوردارند. در تاريخ صورت خالص دارایی‌ها دارندگان واحدهاي سرمايه‌گذاري ممتازي كه داراي حق رأي بوده‌اند شامل اشخاص زير است :</t>
    </r>
  </si>
  <si>
    <r>
      <rPr>
        <b/>
        <sz val="11"/>
        <color rgb="FF000000"/>
        <rFont val="B Nazanin"/>
        <charset val="178"/>
      </rPr>
      <t>2-4- بازارگردان</t>
    </r>
    <r>
      <rPr>
        <sz val="11"/>
        <color rgb="FF000000"/>
        <rFont val="B Nazanin"/>
        <charset val="178"/>
      </rPr>
      <t>: صندوق سرمایه گذاری اختصاصی بازارگردانی یکم‌هامرز که در تاریخ 1400/01/16 به شماره ثبت51408  نزد مرجع ثبت شرکت های تهران  به ثبت رسیده است. نشانی بازارگردان عبارت است از: تهران- میدان شیخ بهایی- ابتدای خیابان ده ونک- پلاک 3- طبقه 6، کدپستی:1995844821</t>
    </r>
  </si>
  <si>
    <t>ساير دارايي‌ها شامل آن بخش از مخارج تأسيس صندوق و برگزاري مجامع مي‌باشد كه تا تاريخ صورت خالص دارایی‌ها مستهلك نشده و به عنوان دارايي به سال‌هاي آتي منتقل مي‌شود. بر اساس ماده 37 اساسنامه مخارج تأسيس طي دوره فعاليت صندوق يا ظرف 5 سال هر كدام كمتر باشد به صورت روزانه مستهلك شده و مخارج برگزاري مجامع نيز پس از تشكيل مجمع از محل دارايی‌هاي صندوق پرداخت و ظرف مدت يك سال يا تا پايان دوره فعاليت صندوق هر كدام كمتر باشد، به طور روزانه مستهلك مي‌شود. در اين صندوق مدت زمان استهلاك مخارج تأسيس 2 سال و مخارج برگزاري مجامع یک سال مي‌باشد.</t>
  </si>
  <si>
    <t>نوع سپرده</t>
  </si>
  <si>
    <t>کوتاه مدت</t>
  </si>
  <si>
    <t>بلندمدت</t>
  </si>
  <si>
    <t>5-سرمایه‌گذاری در سپرده بانکی</t>
  </si>
  <si>
    <t>پرداختنی به ارکان صندوق</t>
  </si>
  <si>
    <t xml:space="preserve"> مدیران سرمایه گذاری</t>
  </si>
  <si>
    <t>مدیران سرمایه گذاری</t>
  </si>
  <si>
    <t>مدیر سرمایه گذاری</t>
  </si>
  <si>
    <t xml:space="preserve"> مدیر سرمایه گذاری</t>
  </si>
  <si>
    <t>مانده طلب(بدهی)</t>
  </si>
  <si>
    <t>رویدادهایی که در دوره بعد از تاریخ خالص دارایی‌ها تا تاریخ تائید صورت‌های مالی اتفاق افتاده و مستلزم تعدیل اقلام صورت‌های مالی و یا افشای آن در یادداشت‌های همراه  باشد، رخ نداده است.</t>
  </si>
  <si>
    <t>صندوق سرمایه‌گذاری مختص اوراق دولتی نشان هامرز که صندوق در اوراق بهادار با درآمد ثابت محسوب می شود، در تاریخ 1401/02/04 تحت شماره 11959 نزد سازمان بورس و اوراق بهادار و شماره 53476 در تاریخ 1401/01/31 نزد مرجع ثبت شرکتها و موسسات غیر تجاری استان تهران و شناسه ملی 14011053983 به ثبت رسیده است. هدف از تشکیل این صندوق، جمع‌آوری سرمایه از سرمایه‌گذاران و تشکیل سبدی از دارایی‌های مالی و مدیریت این سبد است. با توجه به پذیرش ریسک مورد قبول، تلاش مي‌شود بیشترین بازدهی ممکن نصيب سرمایه‌گذاران گردد. برای نيل به این هدف، صندوق در سهام، حق تقدم خرید سهام پذیرفته شده در بورس یا بازار اول فرابورس،اوراق بهادار با درآمد ثابت و سپرده‌های بانکی سرمایه‌گذاری می‌نماید.شایان ذکر می باشد با توجه به این که فعالیت صندوق از تاریخ 1401/03/28 شروع شده فاقد اقلام مقایسه‌ای می‌باشد. مدت فعالیت صندوق به موجب ماده 5 اساسنامه  نامحدود است. مركز اصلي صندوق تهران ضلع شمالی میدان شیخ بهائی ابتدای خیابان ده‌ونک پلاک3-ساختمان سینا- طبقه 2 واحد3 واقع شده است..</t>
  </si>
  <si>
    <t>صندوق سرمایه‌گذاری مختص اوراق دولتی نشان هامرز كه از اين به بعد صندوق ناميده مي‌شود از ارکان زیر تشکیل شده است:</t>
  </si>
  <si>
    <r>
      <rPr>
        <sz val="12"/>
        <color theme="0"/>
        <rFont val="B Nazanin"/>
        <charset val="178"/>
      </rPr>
      <t>ر</t>
    </r>
    <r>
      <rPr>
        <sz val="12"/>
        <color rgb="FF000000"/>
        <rFont val="B Nazanin"/>
        <charset val="178"/>
      </rPr>
      <t xml:space="preserve"> ساير دارايي‌ها شامل آن بخش از مخارج تأسيس صندوق و برگزاري مجامع مي‌باشد كه تا تاريخ صورت خالص دارایی‌ها مستهلك نشده و به عنوان دارايي به سال‌هاي آتي منتقل مي‌شود. بر اساس ماده 37 اساسنامه مخارج تأسيس طي دوره فعاليت صندوق يا ظرف 5 سال هر كدام كمتر باشد به صورت روزانه مستهلك شده و مخارج برگزاري مجامع نيز پس از تشكيل مجمع از محل دارايی‌هاي صندوق پرداخت و ظرف مدت يك سال يا تا پايان دوره فعاليت صندوق هر كدام كمتر باشد، به طور روزانه مستهلك مي‌شود. در اين صندوق مدت زمان استهلاك مخارج تأسيس 2 سال و مخارج برگزاري مجامع یک سال مي‌باشد.</t>
    </r>
  </si>
  <si>
    <t>استهلاک طی دوره</t>
  </si>
  <si>
    <t>سود سپرده بانکی</t>
  </si>
  <si>
    <t>سپرده بلند مدت 340332153 بانک رفاه</t>
  </si>
  <si>
    <t>سپرده کوتاه مدت 0203789332003 بانک آینده</t>
  </si>
  <si>
    <t>سپرده بلند مدت 0403859754002 بانک آینده</t>
  </si>
  <si>
    <t>سپرده بلند مدت 0403882055009 بانک آینده</t>
  </si>
  <si>
    <t>اسنادخزانه-م6بودجه00-030723</t>
  </si>
  <si>
    <t>اسنادخزانه-م2بودجه00-031024</t>
  </si>
  <si>
    <t>21</t>
  </si>
  <si>
    <t>20</t>
  </si>
  <si>
    <t>1401/02/24</t>
  </si>
  <si>
    <t>1401/01/21</t>
  </si>
  <si>
    <t>1401/04/08</t>
  </si>
  <si>
    <t>1401/06/27</t>
  </si>
  <si>
    <t>1401/06/30</t>
  </si>
  <si>
    <t>1403/04/08</t>
  </si>
  <si>
    <t>1403/06/09</t>
  </si>
  <si>
    <t>1403/06/27</t>
  </si>
  <si>
    <t>1403/06/30</t>
  </si>
  <si>
    <t>7-حساب‌های دریافتنی</t>
  </si>
  <si>
    <t>7-11- سود سپرده‌های بانکی دریافتنی مربوط به سپرده بلندمدت به شماره 333118315 نزد بانک رفاه می‌باشد.</t>
  </si>
  <si>
    <t>سپرده بلند مدت 207.9012.69006900.1 بانک پاسارگاد</t>
  </si>
  <si>
    <t>سپرده کوتاه مدت 1006.10.810.707074829 بانک خاورمیانه</t>
  </si>
  <si>
    <t>1401/06/08</t>
  </si>
  <si>
    <t>0.02</t>
  </si>
  <si>
    <t>سپرده بلند مدت 207.9012.69006900.2 بانک پاسارگاد</t>
  </si>
  <si>
    <t>سپرده بلند مدت 207.9012.69006900.3 بانک پاسارگاد</t>
  </si>
  <si>
    <t>اسنادخزانه-م7بودجه00-030912</t>
  </si>
  <si>
    <t>اسنادخزانه-م3بودجه00-030418</t>
  </si>
  <si>
    <t>اسنادخزانه-م1بودجه00-030821</t>
  </si>
  <si>
    <t>گام بانک اقتصاد نوین0204</t>
  </si>
  <si>
    <t>گام بانک اقتصاد نوین0205</t>
  </si>
  <si>
    <t>0.01</t>
  </si>
  <si>
    <t>0.57</t>
  </si>
  <si>
    <t>5.68</t>
  </si>
  <si>
    <t>8-جاری کارگزاران</t>
  </si>
  <si>
    <t>9-سایر دارایی ها</t>
  </si>
  <si>
    <t>شرکت سبدگردان هامرز(مدیر)</t>
  </si>
  <si>
    <t>حساب های پرداختنی بابت ابطال واحدهای سرمایه گذاری</t>
  </si>
  <si>
    <t>سپرده کوتاه مدت 207-8100-69006900-1 بانک پاسارگاد</t>
  </si>
  <si>
    <t>سپرده بلند مدت 829-810-3943490-1 بانک سامان</t>
  </si>
  <si>
    <t>1401/08/15</t>
  </si>
  <si>
    <t>1401/08/25</t>
  </si>
  <si>
    <t>1401/09/09</t>
  </si>
  <si>
    <t>1403/08/15</t>
  </si>
  <si>
    <t>1403/08/25</t>
  </si>
  <si>
    <t>1403/09/09</t>
  </si>
  <si>
    <t>عنوان</t>
  </si>
  <si>
    <t>تعداد فروش</t>
  </si>
  <si>
    <t>10- پرداختنی به ارکان صندوق</t>
  </si>
  <si>
    <t>11-بدهی به سرمایه گذاران</t>
  </si>
  <si>
    <t>14-1</t>
  </si>
  <si>
    <t>7-16</t>
  </si>
  <si>
    <t>سرمایه گذاری در سپرده‌های بانکی</t>
  </si>
  <si>
    <t>5-1- سرمایه گذاری در سپرده‌های بانکی به شرح زیر است:</t>
  </si>
  <si>
    <t xml:space="preserve"> ذخیره هزینه تاسیس</t>
  </si>
  <si>
    <t>هزینه کارمزد ثبت و نظارت سازمان بورس و اوراق بهادار</t>
  </si>
  <si>
    <t>مطابق با قوانین و مقررات سازمان بورس و اوراق بهادار</t>
  </si>
  <si>
    <t>ارزش اسمی</t>
  </si>
  <si>
    <t>21-20و22</t>
  </si>
  <si>
    <t>0.06</t>
  </si>
  <si>
    <t>اسناد خزانه-م1بودجه01-040326</t>
  </si>
  <si>
    <t>1404/03/26</t>
  </si>
  <si>
    <t>اسناد خزانه-م9بودجه00-031101</t>
  </si>
  <si>
    <t>اسنادخزانه-م5بودجه00-030626</t>
  </si>
  <si>
    <t>مرابحه عام دولت107-ش.خ030724</t>
  </si>
  <si>
    <t>1403/07/24</t>
  </si>
  <si>
    <t>مرابحه عام دولت104-ش.خ020303</t>
  </si>
  <si>
    <t>1402/03/03</t>
  </si>
  <si>
    <t>اسنادخزانه-م4بودجه99-011215</t>
  </si>
  <si>
    <t>16-2</t>
  </si>
  <si>
    <t>1401/11/02</t>
  </si>
  <si>
    <t>1401/11/03</t>
  </si>
  <si>
    <t>دوره مالی شش ماهه منتهی به 1402/03/31</t>
  </si>
  <si>
    <t>7.43</t>
  </si>
  <si>
    <t>اسناد خزانه-م3بودجه01-040520</t>
  </si>
  <si>
    <t>1404/05/20</t>
  </si>
  <si>
    <t>اسنادخزانه-م7بودجه01-040714</t>
  </si>
  <si>
    <t>1404/07/13</t>
  </si>
  <si>
    <t>اسنادخزانه-م8بودجه00-030919</t>
  </si>
  <si>
    <t>هزینه تسهیلات بانکی</t>
  </si>
  <si>
    <t>11.72</t>
  </si>
  <si>
    <t>23.87</t>
  </si>
  <si>
    <t xml:space="preserve"> دوره مالی شش ماهه منتهی به 31خرداد1403</t>
  </si>
  <si>
    <t>صندوق سرمایه گذاری در اوراق بهادار با درآمد ثابت نشان هامرز</t>
  </si>
  <si>
    <t>به پيوست صورت‌های مالي صندوق سرمایه گذاری در اوراق بهادار با درآمد ثابت نشان هامرز مربوط به دوره مالی شش ماه منتهی به 31خرداد1403  كه در اجراي مفاد بند 8 ماده 57 اساسنامه صندوق براساس سوابق، مدارك و اطلاعات موجود درخصوص عمليات صندوق تهيه گرديده به شرح زير تقديم مي‌گردد:</t>
  </si>
  <si>
    <t>1403/03/31</t>
  </si>
  <si>
    <t>1402/09/30</t>
  </si>
  <si>
    <t>به تاریخ31خرداد1403</t>
  </si>
  <si>
    <t>دوره مالی شش ماهه منتهی به 1403/03/31</t>
  </si>
  <si>
    <t>دوره مالی دو ماهه منتهی به 1402/03/31</t>
  </si>
  <si>
    <t xml:space="preserve">ثابت: هزینه‌ی دسترسی به نرم‌افزار صندوق، نصب و راه‌اندازی تارنمای آن و هزینه‌های  پشتیبانی آن‌ها سالانه تا سقف 5.000 میلیون ریال با ارایه مدارک مثبته و با تصویب مجمع صندوق
متغیر:  
</t>
  </si>
  <si>
    <t>سالانه 0.5 در هزار از متوسط روزانه ارزش خالص دارایی های صندوق که حداقل 1.200 میلیون ریال و حداکثر 1.400 میلیون ریال خواهد بود.</t>
  </si>
  <si>
    <t>سپرده کوتاه مدت 0414-10-277-000000476 موسسه اعتباری ملل</t>
  </si>
  <si>
    <t>سپرده بلند مدت 0414-60-386-000000081 موسسه اعتباری ملل</t>
  </si>
  <si>
    <t>سپرده بلند مدت 368621017 بانک رفاه</t>
  </si>
  <si>
    <t>سپرده بلند مدت 0414-60-345-000000302 موسسه اعتباری ملل</t>
  </si>
  <si>
    <t>سپرده کوتاه مدت 151.9967.1530380.1 بانک گردشگری</t>
  </si>
  <si>
    <t>سپرده بلند مدت 151.1405.1530380.1 بانک گردشگری</t>
  </si>
  <si>
    <t>سپرده بلند مدت 0414-60-345-000000315 موسسه اعتباری ملل</t>
  </si>
  <si>
    <t>سپرده بلند مدت 151.1405.1530380.2 بانک گردشگری</t>
  </si>
  <si>
    <t>سپرده بلند مدت 368905445 بانک رفاه</t>
  </si>
  <si>
    <t>سپرده کوتاه مدت 206.850.7221762.1 بانک اقتصاد نوین</t>
  </si>
  <si>
    <t>سپرده بلند مدت 206.283.7221762.1 بانک اقتصاد نوین</t>
  </si>
  <si>
    <t>سپرده بلند مدت 0414-60-345-000000516 موسسه اعتباری ملل</t>
  </si>
  <si>
    <t>سپرده بلند مدت 0414-60-345-000000669 موسسه اعتباری ملل</t>
  </si>
  <si>
    <t>سپرده بلند مدت 0414-60-345-000000672 موسسه اعتباری ملل</t>
  </si>
  <si>
    <t>سپرده بلند مدت 151-1405-1530380-6 بانک گردشگری</t>
  </si>
  <si>
    <t>سپرده بلند مدت 151.1405.1003495.7 بانک گردشگری</t>
  </si>
  <si>
    <t>سپرده بلند مدت 0414-60-345-000000682 موسسه اعتباری ملل</t>
  </si>
  <si>
    <t>سپرده بلند مدت 0414-60-345-000000686 موسسه اعتباری ملل</t>
  </si>
  <si>
    <t>سپرده بلند مدت 0414-60-345-000000692 موسسه اعتباری ملل</t>
  </si>
  <si>
    <t>سپرده بلند مدت 151.1405.1003495.9 بانک گردشگری</t>
  </si>
  <si>
    <t>سپرده بلند مدت 0414-60-345-000000715 موسسه اعتباری ملل</t>
  </si>
  <si>
    <t>سپرده بلند مدت 207-307-69006900-1 بانک پاسارگاد</t>
  </si>
  <si>
    <t>سپرده بلند مدت 207-307-69006900-2 بانک پاسارگاد</t>
  </si>
  <si>
    <t>سپرده بلند مدت 0414-60-345-000000722 موسسه اعتباری ملل</t>
  </si>
  <si>
    <t>سپرده بلند مدت 0414-60-345-000000739 موسسه اعتباری ملل</t>
  </si>
  <si>
    <t>سپرده بلند مدت 151.1405.1530380.10 بانک گردشگری</t>
  </si>
  <si>
    <t>1402/02/25</t>
  </si>
  <si>
    <t>1401/01/20</t>
  </si>
  <si>
    <t>1402/05/02</t>
  </si>
  <si>
    <t>1402/09/04</t>
  </si>
  <si>
    <t>140/09/04</t>
  </si>
  <si>
    <t>1402/09/07</t>
  </si>
  <si>
    <t>1402/09/15</t>
  </si>
  <si>
    <t>26</t>
  </si>
  <si>
    <t>29</t>
  </si>
  <si>
    <t>30</t>
  </si>
  <si>
    <t>30.5</t>
  </si>
  <si>
    <t>0.20</t>
  </si>
  <si>
    <t>0.33</t>
  </si>
  <si>
    <t>2.11</t>
  </si>
  <si>
    <t>1.37</t>
  </si>
  <si>
    <t>1.60</t>
  </si>
  <si>
    <t>1.56</t>
  </si>
  <si>
    <t>1.87</t>
  </si>
  <si>
    <t>2.68</t>
  </si>
  <si>
    <t>1.03</t>
  </si>
  <si>
    <t>11.16</t>
  </si>
  <si>
    <t>5.03</t>
  </si>
  <si>
    <t>5.83</t>
  </si>
  <si>
    <t>0.62</t>
  </si>
  <si>
    <t>1.49</t>
  </si>
  <si>
    <t>39.10</t>
  </si>
  <si>
    <t>0.35</t>
  </si>
  <si>
    <t>4.25</t>
  </si>
  <si>
    <t>6.43</t>
  </si>
  <si>
    <t>2.22</t>
  </si>
  <si>
    <t>11.95</t>
  </si>
  <si>
    <t>19.31</t>
  </si>
  <si>
    <t>74.84</t>
  </si>
  <si>
    <t>1.59</t>
  </si>
  <si>
    <t>0.41</t>
  </si>
  <si>
    <t>14.18</t>
  </si>
  <si>
    <t>اسنادخزانه-م10بودجه02-051112</t>
  </si>
  <si>
    <t>1405/11/12</t>
  </si>
  <si>
    <t>0.04</t>
  </si>
  <si>
    <t>اسناد خزانه-م12بودجه02-050916</t>
  </si>
  <si>
    <t>1405/09/16</t>
  </si>
  <si>
    <t>اسناد خزانه-م11بودجه02-050720</t>
  </si>
  <si>
    <t>1405/07/20</t>
  </si>
  <si>
    <t>اسناد خزانه-م7بودجه02-040910</t>
  </si>
  <si>
    <t>1404/09/10</t>
  </si>
  <si>
    <t>اسناد خزانه-م8بودجه02-041211</t>
  </si>
  <si>
    <t>1404/12/10</t>
  </si>
  <si>
    <t>اسنادخزانه-م3بودجه02-050818</t>
  </si>
  <si>
    <t>1405/08/18</t>
  </si>
  <si>
    <t>2.51</t>
  </si>
  <si>
    <t>7.90</t>
  </si>
  <si>
    <t>8.65</t>
  </si>
  <si>
    <t>4.56</t>
  </si>
  <si>
    <t>-</t>
  </si>
  <si>
    <t>اسنادخزانه-م1بودجه02-050325</t>
  </si>
  <si>
    <t>1405/03/25</t>
  </si>
  <si>
    <t>اسنادخزانه-م2بودجه02-050923</t>
  </si>
  <si>
    <t>1405/09/23</t>
  </si>
  <si>
    <t>1.99</t>
  </si>
  <si>
    <t>0.09</t>
  </si>
  <si>
    <t>اسنادخزانه-م9بودجه01-040826</t>
  </si>
  <si>
    <t>1403/08/26</t>
  </si>
  <si>
    <t>اسنادخزانه-م5بودجه01-041015</t>
  </si>
  <si>
    <t>1404/10/14</t>
  </si>
  <si>
    <t>0.86</t>
  </si>
  <si>
    <t>0.19</t>
  </si>
  <si>
    <t>1.71</t>
  </si>
  <si>
    <t>0.08</t>
  </si>
  <si>
    <t>29.17</t>
  </si>
  <si>
    <t>مرابحه ملی کشاورز-هامرز070202</t>
  </si>
  <si>
    <t>صکوک مرابحه ارغوان52-3ماهه23%</t>
  </si>
  <si>
    <t>مرابحه اتومبیل سازی فردا061023</t>
  </si>
  <si>
    <t>1407/02/02</t>
  </si>
  <si>
    <t>1405/12/15</t>
  </si>
  <si>
    <t>1406/10/23</t>
  </si>
  <si>
    <t>0.60</t>
  </si>
  <si>
    <t>5.82</t>
  </si>
  <si>
    <t>3.80</t>
  </si>
  <si>
    <t>1.08</t>
  </si>
  <si>
    <t>11.30</t>
  </si>
  <si>
    <t>صکوک اجاره غدیر408-بدون ضامن</t>
  </si>
  <si>
    <t>1404/08/26</t>
  </si>
  <si>
    <t>صکوک اجاره فارس703-بدون ضامن</t>
  </si>
  <si>
    <t>1407/03/07</t>
  </si>
  <si>
    <t>اجاره تابان فردا فارس14061222</t>
  </si>
  <si>
    <t>1406/12/22</t>
  </si>
  <si>
    <t>10.85</t>
  </si>
  <si>
    <t>3.27</t>
  </si>
  <si>
    <t>19.81</t>
  </si>
  <si>
    <t>سپرده بلند مدت 151-1405-1530380-4 بانک گردشگری</t>
  </si>
  <si>
    <t>سپرده بلند مدت 151.1405.1530380.8 بانک گردشگری</t>
  </si>
  <si>
    <t>25</t>
  </si>
  <si>
    <t>کارگزاری خبرگان سهام</t>
  </si>
  <si>
    <t>کارگزاری بانک تجارت</t>
  </si>
  <si>
    <t>کارگزاری هامرز</t>
  </si>
  <si>
    <t>مرابحه عام دولت132-ش.خ041110</t>
  </si>
  <si>
    <t>1404/11/10</t>
  </si>
  <si>
    <t>سپرده بلند مدت 151.1405.1530380.5 بانک گردشگری</t>
  </si>
  <si>
    <t>1402/12/28</t>
  </si>
  <si>
    <t>1403/01/15</t>
  </si>
  <si>
    <t>1403/02/17</t>
  </si>
  <si>
    <t>1403/02/19</t>
  </si>
  <si>
    <t>1403/02/22</t>
  </si>
  <si>
    <t>1403/02/23</t>
  </si>
  <si>
    <t>1403/02/24</t>
  </si>
  <si>
    <t>1403/02/26</t>
  </si>
  <si>
    <t>1403/02/30</t>
  </si>
  <si>
    <t>1403/03/05</t>
  </si>
  <si>
    <t>1403/03/07</t>
  </si>
  <si>
    <t>1403/03/08</t>
  </si>
  <si>
    <t>1403/03/12</t>
  </si>
  <si>
    <t>1403/03/13</t>
  </si>
  <si>
    <t>1403/03/23</t>
  </si>
  <si>
    <t>1403/03/27</t>
  </si>
  <si>
    <t>هزینه اعتبار دریافتی از کارگزاری خبرگان سهام</t>
  </si>
  <si>
    <t>سود قبل از هزینه مالی</t>
  </si>
  <si>
    <t>14.87</t>
  </si>
  <si>
    <t>3.03</t>
  </si>
  <si>
    <t>11-سایر حسابهای پرداختنی و ذخایر</t>
  </si>
  <si>
    <t>12-خالص دارایی ها</t>
  </si>
  <si>
    <t>13-1</t>
  </si>
  <si>
    <t>14-سود (زیان) تحقق نیافته نگهداری اوراق بهادار</t>
  </si>
  <si>
    <t>14-1- سود سپرد بانکی و گواهی سپرده بانکی به شرح زیر می باشد:</t>
  </si>
  <si>
    <t xml:space="preserve">15-سود اوراق بهادار با درآمد ثابت یا علی الحساب </t>
  </si>
  <si>
    <t>15-2</t>
  </si>
  <si>
    <t>15-2- سود سپرد بانکی و گواهی سپرده بانکی به شرح زیر می باشد:</t>
  </si>
  <si>
    <t>16-سایر درآمدها</t>
  </si>
  <si>
    <t>16-1- سایر درآمدها شامل درآمد مالي ناشي از تفاوت بين ارزش تنزيل شده و ارزش اسمي درآمد سود سهام و سود سپرده هاي بانكي است كه در سال قبل از درآمد كسر شده و طي سال مالي جاري تحقق يافته است.</t>
  </si>
  <si>
    <t>16-2- مانده حساب فوق مربوط به دستور العمل پیشگیری از معاملات غیر معمول کارگزاری می باشد.</t>
  </si>
  <si>
    <t>17-هزینه کارمزد ارکان</t>
  </si>
  <si>
    <t>18-سایر هزینه ها</t>
  </si>
  <si>
    <t>19- هزینه مالی</t>
  </si>
  <si>
    <t>20- تعدیلات</t>
  </si>
  <si>
    <r>
      <t>21-تعهدات و بدهی های احتمالی</t>
    </r>
    <r>
      <rPr>
        <b/>
        <sz val="13"/>
        <color theme="0"/>
        <rFont val="B Nazanin"/>
        <charset val="178"/>
      </rPr>
      <t xml:space="preserve"> و دارايي هاي احتمالي</t>
    </r>
  </si>
  <si>
    <t>22-سرمایه گذاری ارکان و اشخاص وابسته به آنها در صندوق</t>
  </si>
  <si>
    <t>23-معاملات با ارکان و اشخاص وابسته به آن ها</t>
  </si>
  <si>
    <t>24-رویدادهای بعد از تاریخ صورت خالص دارایی‌ها</t>
  </si>
  <si>
    <t>سود(زیان) فروش اوراق بهادار</t>
  </si>
  <si>
    <t>درآمد حاصل از سود سهام شرکت‌ها در زمان تصویب سود توسط مجمع عمومی صاحبان سهام شرکت‌های سرمایه پذیر شناسایی می‌شود. همچنین سود سهام متعلق به صندوق سرمایه‌گذاری به ارزش فعلی محاسبه و در حساب‌ها منعکس می‌گردد. برای محاسبه ارزش فعلی سود سهام تحقق یافته و دریافت نشده، مبلغ سود دریافتی با توجه به برنامه زمانبندی پرداخت سود توسط شرکت سرمایه‌پذیر و حداکثر ظرف 4 ماه، با استفاده از نرخ سود علی‌الحساب سالانه آخرین اوراق مشارکت دولتی به علاوه 5 درصد تنزیل می‌شود. تفاوت بین ارزش تنزیل شده و ارزش اسمی با گذشت زمان به حساب سایر درآمدها منظور می‌شود.</t>
  </si>
  <si>
    <t>حداکثر تا مبلغ 50 میلیون ریال برای برگزاری مجامع در طول یک سال مالی با ارائه مدارک مثبته با تأیید متولی صندوق</t>
  </si>
  <si>
    <t>سالانه مبلغ 600 میلیون ریال به ازای هر سال مالی</t>
  </si>
  <si>
    <t>9.43</t>
  </si>
  <si>
    <t>7-1- سود سپرده بانکی به شرح زیر است</t>
  </si>
  <si>
    <t>هزینه های مالی</t>
  </si>
  <si>
    <t>18%</t>
  </si>
  <si>
    <t>23%</t>
  </si>
  <si>
    <t>شرکت گروه رایانه تدبیرپرداز</t>
  </si>
  <si>
    <t>کارمزد بازارگردان</t>
  </si>
  <si>
    <t>حق‌الزحمه متولی</t>
  </si>
  <si>
    <t>حق‌الزحمه حسابرس</t>
  </si>
  <si>
    <t xml:space="preserve">در تاريخ خالص دارایی‌ها، صندوق فاقد تعهدات سرمایه ای، بدهي هاي احتمالي و دارایی های احتمالی است. هیچ محدودیتی بر روی دارایی های صندوق از جمله سپرده های بانکی، اوراق بهادار با درآمد ثابت، سهام، حق تقدم سهام یا سایر دارای های صندوق وجود ندارد و دارایی های مذبور به نفع مدیران صندوق یا سایر اشخاص مورد وثیقه یا تضمین واقع نگردیده است.											</t>
  </si>
  <si>
    <t>1.307.677</t>
  </si>
  <si>
    <t xml:space="preserve">   13-سود(زیان) فروش اوراق بهادار</t>
  </si>
  <si>
    <r>
      <t xml:space="preserve">   13-1 سود(زیان) ناشی از فروش اوراق بهادار با درآمد ثابت یا علی الحساب </t>
    </r>
    <r>
      <rPr>
        <b/>
        <sz val="13"/>
        <color theme="0"/>
        <rFont val="B Nazanin"/>
        <charset val="178"/>
      </rPr>
      <t>به شرح ذیل می باشد:</t>
    </r>
  </si>
  <si>
    <t xml:space="preserve">     سود(زیان) ناشی از فروش اوراق بهادار با درآمد ثابت یا علی الحساب</t>
  </si>
  <si>
    <r>
      <t>صورت‌هاي مالي حاضر در تاريخ</t>
    </r>
    <r>
      <rPr>
        <sz val="13"/>
        <rFont val="B Nazanin"/>
        <charset val="178"/>
      </rPr>
      <t xml:space="preserve"> 1403/04/</t>
    </r>
    <r>
      <rPr>
        <sz val="13"/>
        <color theme="1"/>
        <rFont val="B Nazanin"/>
        <charset val="178"/>
      </rPr>
      <t>31</t>
    </r>
    <r>
      <rPr>
        <sz val="13"/>
        <color rgb="FF000000"/>
        <rFont val="B Nazanin"/>
        <charset val="178"/>
      </rPr>
      <t xml:space="preserve"> به تاييد اركان زير در صندوق رسيده است.</t>
    </r>
  </si>
  <si>
    <r>
      <rPr>
        <b/>
        <sz val="11"/>
        <color theme="3" tint="-0.249977111117893"/>
        <rFont val="B Nazanin"/>
        <charset val="178"/>
      </rPr>
      <t>2-2- متولی</t>
    </r>
    <r>
      <rPr>
        <sz val="11"/>
        <color theme="3" tint="-0.249977111117893"/>
        <rFont val="B Nazanin"/>
        <charset val="178"/>
      </rPr>
      <t xml:space="preserve">: </t>
    </r>
    <r>
      <rPr>
        <sz val="13"/>
        <color rgb="FF000000"/>
        <rFont val="B Nazanin"/>
        <charset val="178"/>
      </rPr>
      <t xml:space="preserve">موسسه </t>
    </r>
    <r>
      <rPr>
        <sz val="12"/>
        <color rgb="FF000000"/>
        <rFont val="B Nazanin"/>
        <charset val="178"/>
      </rPr>
      <t>حسابرسی ارقام نگر آریا که در تاریخ 1383/11/13 به شماره ثبت 17755 نزد مرجع ثبت شرکت های تهران به ثبت رسیده است. نشانی متولی عبارت است از:میدان توحید- خیابان توحید- نبش خیابان پرچم- پلاک 68، کدپستی:1457875591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</si>
</sst>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_ ;_ * #,##0.00\-_ ;_ * &quot;-&quot;??_-_ ;_ @_ "/>
    <numFmt numFmtId="165" formatCode="_ * #,##0.00_-_ر_ي_ا_ل_ ;_ * #,##0.00\-_ر_ي_ا_ل_ ;_ * &quot;-&quot;??_-_ر_ي_ا_ل_ ;_ @_ "/>
    <numFmt numFmtId="166" formatCode="#,##0;\(#,##0\)"/>
    <numFmt numFmtId="167" formatCode="_ * #,##0_-_ ;_ * #,##0\-_ ;_ * &quot;-&quot;??_-_ ;_ @_ "/>
  </numFmts>
  <fonts count="44" x14ac:knownFonts="1">
    <font>
      <sz val="10"/>
      <color rgb="FF000000"/>
      <name val="Arial"/>
      <charset val="1"/>
    </font>
    <font>
      <b/>
      <sz val="13"/>
      <color rgb="FF000000"/>
      <name val="B Nazanin"/>
      <charset val="178"/>
    </font>
    <font>
      <sz val="13"/>
      <color rgb="FF000000"/>
      <name val="B Nazanin"/>
      <charset val="178"/>
    </font>
    <font>
      <sz val="8"/>
      <color rgb="FF000000"/>
      <name val="Arial"/>
      <family val="2"/>
    </font>
    <font>
      <b/>
      <sz val="13"/>
      <color rgb="FF000000"/>
      <name val="B Nazanin"/>
      <charset val="178"/>
    </font>
    <font>
      <sz val="10"/>
      <color rgb="FF000000"/>
      <name val="Arial"/>
      <family val="2"/>
    </font>
    <font>
      <sz val="13"/>
      <color rgb="FF000000"/>
      <name val="B Nazanin"/>
      <charset val="178"/>
    </font>
    <font>
      <sz val="16"/>
      <color rgb="FF000000"/>
      <name val="B Lotus"/>
      <charset val="178"/>
    </font>
    <font>
      <sz val="13"/>
      <color theme="0"/>
      <name val="B Nazanin"/>
      <charset val="178"/>
    </font>
    <font>
      <b/>
      <sz val="13"/>
      <name val="B Nazanin"/>
      <charset val="178"/>
    </font>
    <font>
      <sz val="10"/>
      <color theme="0"/>
      <name val="Arial"/>
      <family val="2"/>
    </font>
    <font>
      <b/>
      <sz val="13"/>
      <color theme="0"/>
      <name val="B Nazanin"/>
      <charset val="178"/>
    </font>
    <font>
      <sz val="12"/>
      <color rgb="FF000000"/>
      <name val="B Nazanin"/>
      <charset val="178"/>
    </font>
    <font>
      <sz val="11"/>
      <color rgb="FF000000"/>
      <name val="B Nazanin"/>
      <charset val="178"/>
    </font>
    <font>
      <b/>
      <sz val="12"/>
      <color rgb="FF000000"/>
      <name val="B Nazanin"/>
      <charset val="178"/>
    </font>
    <font>
      <b/>
      <sz val="10"/>
      <color rgb="FF000000"/>
      <name val="B Nazanin"/>
      <charset val="178"/>
    </font>
    <font>
      <b/>
      <sz val="11"/>
      <color rgb="FF000000"/>
      <name val="B Nazanin"/>
      <charset val="178"/>
    </font>
    <font>
      <b/>
      <sz val="11"/>
      <color theme="3" tint="-0.249977111117893"/>
      <name val="B Nazanin"/>
      <charset val="178"/>
    </font>
    <font>
      <sz val="11"/>
      <color theme="3" tint="-0.249977111117893"/>
      <name val="B Nazanin"/>
      <charset val="178"/>
    </font>
    <font>
      <sz val="10"/>
      <color theme="3" tint="-0.249977111117893"/>
      <name val="B Nazanin"/>
      <charset val="178"/>
    </font>
    <font>
      <sz val="11"/>
      <color theme="0"/>
      <name val="B Nazanin"/>
      <charset val="178"/>
    </font>
    <font>
      <b/>
      <sz val="13"/>
      <color theme="3" tint="-0.249977111117893"/>
      <name val="B Nazanin"/>
      <charset val="178"/>
    </font>
    <font>
      <b/>
      <sz val="14"/>
      <color theme="1"/>
      <name val="B Titr"/>
      <charset val="178"/>
    </font>
    <font>
      <b/>
      <sz val="14"/>
      <color theme="1"/>
      <name val="B Nazanin"/>
      <charset val="178"/>
    </font>
    <font>
      <sz val="18"/>
      <color rgb="FF000000"/>
      <name val="B Nazanin"/>
      <charset val="178"/>
    </font>
    <font>
      <sz val="8"/>
      <color theme="0"/>
      <name val="Arial"/>
      <family val="2"/>
    </font>
    <font>
      <b/>
      <sz val="14"/>
      <color rgb="FF000000"/>
      <name val="B Nazanin"/>
      <charset val="178"/>
    </font>
    <font>
      <sz val="13"/>
      <name val="B Nazanin"/>
      <charset val="178"/>
    </font>
    <font>
      <b/>
      <u/>
      <sz val="13"/>
      <color rgb="FF000000"/>
      <name val="B Nazanin"/>
      <charset val="178"/>
    </font>
    <font>
      <b/>
      <sz val="13"/>
      <color rgb="FF000000"/>
      <name val="B Nazanin"/>
      <charset val="178"/>
    </font>
    <font>
      <b/>
      <sz val="15"/>
      <color theme="0"/>
      <name val="B Nazanin"/>
      <charset val="178"/>
    </font>
    <font>
      <sz val="18"/>
      <color theme="0"/>
      <name val="B Nazanin"/>
      <charset val="178"/>
    </font>
    <font>
      <sz val="12"/>
      <color theme="0"/>
      <name val="B Nazanin"/>
      <charset val="178"/>
    </font>
    <font>
      <b/>
      <sz val="16"/>
      <color theme="3" tint="-0.249977111117893"/>
      <name val="B Nazanin"/>
      <charset val="178"/>
    </font>
    <font>
      <sz val="10"/>
      <name val="Arial"/>
      <family val="2"/>
    </font>
    <font>
      <sz val="10"/>
      <name val="Arial"/>
      <family val="2"/>
      <charset val="178"/>
    </font>
    <font>
      <sz val="8"/>
      <name val="Arial"/>
      <family val="2"/>
      <charset val="178"/>
    </font>
    <font>
      <sz val="8"/>
      <name val="Arial"/>
      <family val="2"/>
    </font>
    <font>
      <sz val="10"/>
      <color rgb="FF000000"/>
      <name val="Arial"/>
      <family val="2"/>
    </font>
    <font>
      <sz val="10"/>
      <color theme="0"/>
      <name val="Arial"/>
      <family val="2"/>
      <charset val="178"/>
    </font>
    <font>
      <b/>
      <sz val="12"/>
      <name val="B Nazanin"/>
      <charset val="178"/>
    </font>
    <font>
      <sz val="12"/>
      <color rgb="FF000000"/>
      <name val="Arial"/>
      <family val="2"/>
    </font>
    <font>
      <sz val="13"/>
      <color theme="1"/>
      <name val="B Nazanin"/>
      <charset val="178"/>
    </font>
    <font>
      <sz val="10"/>
      <color rgb="FF000000"/>
      <name val="Arial"/>
      <charset val="1"/>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right/>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double">
        <color rgb="FF000000"/>
      </bottom>
      <diagonal/>
    </border>
    <border>
      <left/>
      <right/>
      <top style="double">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double">
        <color rgb="FF000000"/>
      </bottom>
      <diagonal/>
    </border>
    <border>
      <left/>
      <right/>
      <top style="thin">
        <color indexed="64"/>
      </top>
      <bottom style="medium">
        <color indexed="64"/>
      </bottom>
      <diagonal/>
    </border>
    <border>
      <left/>
      <right/>
      <top style="thin">
        <color rgb="FF000000"/>
      </top>
      <bottom style="thin">
        <color indexed="64"/>
      </bottom>
      <diagonal/>
    </border>
    <border>
      <left/>
      <right/>
      <top style="thin">
        <color rgb="FF000000"/>
      </top>
      <bottom style="double">
        <color indexed="64"/>
      </bottom>
      <diagonal/>
    </border>
    <border>
      <left/>
      <right/>
      <top style="thin">
        <color indexed="64"/>
      </top>
      <bottom style="thin">
        <color indexed="64"/>
      </bottom>
      <diagonal/>
    </border>
    <border>
      <left/>
      <right/>
      <top/>
      <bottom style="double">
        <color indexed="64"/>
      </bottom>
      <diagonal/>
    </border>
  </borders>
  <cellStyleXfs count="5">
    <xf numFmtId="0" fontId="0" fillId="0" borderId="0"/>
    <xf numFmtId="0" fontId="5" fillId="0" borderId="0"/>
    <xf numFmtId="165" fontId="5" fillId="0" borderId="0" applyFont="0" applyFill="0" applyBorder="0" applyAlignment="0" applyProtection="0"/>
    <xf numFmtId="164" fontId="38" fillId="0" borderId="0" applyFont="0" applyFill="0" applyBorder="0" applyAlignment="0" applyProtection="0"/>
    <xf numFmtId="9" fontId="43" fillId="0" borderId="0" applyFont="0" applyFill="0" applyBorder="0" applyAlignment="0" applyProtection="0"/>
  </cellStyleXfs>
  <cellXfs count="323">
    <xf numFmtId="0" fontId="0" fillId="0" borderId="0" xfId="0"/>
    <xf numFmtId="0" fontId="1" fillId="0" borderId="0" xfId="0" applyFont="1" applyAlignment="1">
      <alignment horizontal="center" vertical="center"/>
    </xf>
    <xf numFmtId="0" fontId="0" fillId="0" borderId="2" xfId="0" applyBorder="1"/>
    <xf numFmtId="0" fontId="2" fillId="0" borderId="0" xfId="0" applyFont="1" applyAlignment="1">
      <alignment horizontal="right" vertical="center" wrapText="1"/>
    </xf>
    <xf numFmtId="0" fontId="1" fillId="0" borderId="1" xfId="0" applyFont="1" applyBorder="1" applyAlignment="1">
      <alignment horizontal="center" vertical="top"/>
    </xf>
    <xf numFmtId="0" fontId="1" fillId="0" borderId="1" xfId="0" applyFont="1" applyBorder="1" applyAlignment="1">
      <alignment horizontal="center" vertical="center" wrapText="1" readingOrder="2"/>
    </xf>
    <xf numFmtId="0" fontId="1" fillId="0" borderId="2" xfId="0" applyFont="1" applyBorder="1" applyAlignment="1">
      <alignment horizontal="center" vertical="center"/>
    </xf>
    <xf numFmtId="0" fontId="1" fillId="0" borderId="0" xfId="0" applyFont="1" applyAlignment="1">
      <alignment horizontal="right" vertical="top" wrapText="1"/>
    </xf>
    <xf numFmtId="3" fontId="1" fillId="0" borderId="0" xfId="0" applyNumberFormat="1" applyFont="1" applyAlignment="1">
      <alignment horizontal="center" vertical="center"/>
    </xf>
    <xf numFmtId="166" fontId="1" fillId="0" borderId="0" xfId="0" applyNumberFormat="1" applyFont="1" applyAlignment="1">
      <alignment horizontal="center" vertical="center" wrapText="1"/>
    </xf>
    <xf numFmtId="166" fontId="1" fillId="0" borderId="3" xfId="0" applyNumberFormat="1" applyFont="1" applyBorder="1" applyAlignment="1">
      <alignment horizontal="center" vertical="center" wrapText="1"/>
    </xf>
    <xf numFmtId="166" fontId="1" fillId="0" borderId="4" xfId="0" applyNumberFormat="1" applyFont="1" applyBorder="1" applyAlignment="1">
      <alignment horizontal="center" vertical="center" wrapText="1"/>
    </xf>
    <xf numFmtId="0" fontId="0" fillId="0" borderId="5" xfId="0" applyBorder="1"/>
    <xf numFmtId="166" fontId="1" fillId="0" borderId="5"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vertical="center" wrapText="1" readingOrder="2"/>
    </xf>
    <xf numFmtId="3" fontId="1" fillId="0" borderId="0" xfId="0" applyNumberFormat="1" applyFont="1" applyAlignment="1">
      <alignment horizontal="center" vertical="center" wrapText="1"/>
    </xf>
    <xf numFmtId="166" fontId="1" fillId="0" borderId="0" xfId="0" applyNumberFormat="1" applyFont="1" applyAlignment="1">
      <alignment horizontal="center" vertical="center"/>
    </xf>
    <xf numFmtId="3" fontId="1" fillId="0" borderId="4" xfId="0" applyNumberFormat="1" applyFont="1" applyBorder="1" applyAlignment="1">
      <alignment horizontal="center" vertical="center" wrapText="1"/>
    </xf>
    <xf numFmtId="10" fontId="1" fillId="0" borderId="0" xfId="0" applyNumberFormat="1" applyFont="1" applyAlignment="1">
      <alignment horizontal="center" vertical="center" wrapText="1"/>
    </xf>
    <xf numFmtId="0" fontId="1" fillId="0" borderId="6" xfId="0" applyFont="1" applyBorder="1" applyAlignment="1">
      <alignment horizontal="center" vertical="top" wrapText="1"/>
    </xf>
    <xf numFmtId="3" fontId="2" fillId="0" borderId="2" xfId="0" applyNumberFormat="1" applyFont="1" applyBorder="1" applyAlignment="1">
      <alignment vertical="center" wrapText="1"/>
    </xf>
    <xf numFmtId="3" fontId="2" fillId="0" borderId="0" xfId="0" applyNumberFormat="1" applyFont="1" applyAlignment="1">
      <alignment vertical="center" wrapText="1"/>
    </xf>
    <xf numFmtId="0" fontId="1" fillId="0" borderId="0" xfId="0" applyFont="1" applyAlignment="1">
      <alignment horizontal="right" vertical="center" wrapText="1" readingOrder="2"/>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vertical="center" wrapText="1" readingOrder="2"/>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2" fillId="0" borderId="0" xfId="0" applyFont="1" applyAlignment="1">
      <alignment vertical="center" wrapText="1"/>
    </xf>
    <xf numFmtId="166" fontId="2" fillId="0" borderId="0" xfId="0" applyNumberFormat="1" applyFont="1" applyAlignment="1">
      <alignment vertical="center" wrapText="1"/>
    </xf>
    <xf numFmtId="166" fontId="2" fillId="0" borderId="3" xfId="0" applyNumberFormat="1" applyFont="1" applyBorder="1" applyAlignment="1">
      <alignment vertical="center" wrapText="1"/>
    </xf>
    <xf numFmtId="166" fontId="1" fillId="0" borderId="4" xfId="0" applyNumberFormat="1" applyFont="1" applyBorder="1" applyAlignment="1">
      <alignment horizontal="right" vertical="center" wrapText="1"/>
    </xf>
    <xf numFmtId="0" fontId="3" fillId="0" borderId="2" xfId="0" applyFont="1" applyBorder="1" applyAlignment="1">
      <alignment vertical="top"/>
    </xf>
    <xf numFmtId="0" fontId="1" fillId="0" borderId="6" xfId="0" applyFont="1" applyBorder="1" applyAlignment="1">
      <alignment horizontal="center" vertical="center"/>
    </xf>
    <xf numFmtId="0" fontId="1" fillId="0" borderId="7" xfId="0" applyFont="1" applyBorder="1" applyAlignment="1">
      <alignment horizontal="center" vertical="center"/>
    </xf>
    <xf numFmtId="166" fontId="1" fillId="0" borderId="0" xfId="0" applyNumberFormat="1" applyFont="1" applyAlignment="1">
      <alignment horizontal="right" vertical="center" wrapText="1"/>
    </xf>
    <xf numFmtId="10" fontId="1" fillId="0" borderId="4" xfId="0" applyNumberFormat="1" applyFont="1" applyBorder="1" applyAlignment="1">
      <alignment horizontal="center" vertical="center" wrapText="1"/>
    </xf>
    <xf numFmtId="0" fontId="2" fillId="0" borderId="2" xfId="0" applyFont="1" applyBorder="1" applyAlignment="1">
      <alignment vertical="center" wrapText="1"/>
    </xf>
    <xf numFmtId="10" fontId="2" fillId="0" borderId="2" xfId="0" applyNumberFormat="1" applyFont="1" applyBorder="1" applyAlignment="1">
      <alignment vertical="center" wrapText="1"/>
    </xf>
    <xf numFmtId="166" fontId="2" fillId="0" borderId="2" xfId="0" applyNumberFormat="1" applyFont="1" applyBorder="1" applyAlignment="1">
      <alignment vertical="center" wrapText="1"/>
    </xf>
    <xf numFmtId="10" fontId="2" fillId="0" borderId="0" xfId="0" applyNumberFormat="1" applyFont="1" applyAlignment="1">
      <alignment vertical="center" wrapText="1"/>
    </xf>
    <xf numFmtId="10" fontId="2" fillId="0" borderId="3" xfId="0" applyNumberFormat="1" applyFont="1" applyBorder="1" applyAlignment="1">
      <alignmen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0" fillId="0" borderId="3" xfId="0" applyBorder="1"/>
    <xf numFmtId="166" fontId="1" fillId="0" borderId="3" xfId="0" applyNumberFormat="1" applyFont="1" applyBorder="1" applyAlignment="1">
      <alignment horizontal="center" vertical="center"/>
    </xf>
    <xf numFmtId="166" fontId="1" fillId="0" borderId="4" xfId="0" applyNumberFormat="1" applyFont="1" applyBorder="1" applyAlignment="1">
      <alignment horizontal="center" vertical="center"/>
    </xf>
    <xf numFmtId="0" fontId="1" fillId="0" borderId="4" xfId="0" applyFont="1" applyBorder="1" applyAlignment="1">
      <alignment horizontal="center" vertical="center" wrapText="1"/>
    </xf>
    <xf numFmtId="166" fontId="2" fillId="0" borderId="3" xfId="0" applyNumberFormat="1" applyFont="1" applyBorder="1" applyAlignment="1">
      <alignment horizontal="center" vertical="center" wrapText="1"/>
    </xf>
    <xf numFmtId="166" fontId="2" fillId="0" borderId="2" xfId="0" applyNumberFormat="1" applyFont="1" applyBorder="1" applyAlignment="1">
      <alignment horizontal="center" vertical="center" wrapText="1"/>
    </xf>
    <xf numFmtId="166" fontId="2" fillId="0" borderId="0" xfId="0" applyNumberFormat="1" applyFont="1" applyAlignment="1">
      <alignment horizontal="center" vertical="center" wrapText="1"/>
    </xf>
    <xf numFmtId="0" fontId="1" fillId="0" borderId="8" xfId="0" applyFont="1" applyBorder="1" applyAlignment="1">
      <alignment horizontal="center" vertical="center" wrapText="1"/>
    </xf>
    <xf numFmtId="0" fontId="0" fillId="0" borderId="9" xfId="0" applyBorder="1"/>
    <xf numFmtId="0" fontId="0" fillId="0" borderId="7" xfId="0" applyBorder="1"/>
    <xf numFmtId="0" fontId="1" fillId="0" borderId="0" xfId="0" applyFont="1" applyAlignment="1">
      <alignment horizontal="right" vertical="center" wrapText="1"/>
    </xf>
    <xf numFmtId="3" fontId="2" fillId="0" borderId="0" xfId="0" applyNumberFormat="1" applyFont="1" applyAlignment="1">
      <alignment horizontal="center" vertical="center" wrapText="1"/>
    </xf>
    <xf numFmtId="3" fontId="2" fillId="0" borderId="3" xfId="0" applyNumberFormat="1" applyFont="1" applyBorder="1" applyAlignment="1">
      <alignment horizontal="center" vertical="center" wrapText="1"/>
    </xf>
    <xf numFmtId="0" fontId="2" fillId="0" borderId="2" xfId="0" applyFont="1" applyBorder="1" applyAlignment="1">
      <alignment horizontal="right" vertical="center" wrapText="1"/>
    </xf>
    <xf numFmtId="0" fontId="5" fillId="0" borderId="0" xfId="1"/>
    <xf numFmtId="0" fontId="4" fillId="0" borderId="0" xfId="1" applyFont="1" applyAlignment="1">
      <alignment horizontal="center" vertical="center"/>
    </xf>
    <xf numFmtId="0" fontId="7" fillId="0" borderId="9" xfId="1" applyFont="1" applyBorder="1" applyAlignment="1">
      <alignment horizontal="center" vertical="center"/>
    </xf>
    <xf numFmtId="0" fontId="5" fillId="0" borderId="9" xfId="1" applyBorder="1"/>
    <xf numFmtId="0" fontId="7" fillId="0" borderId="0" xfId="1" applyFont="1" applyAlignment="1">
      <alignment horizontal="center" vertical="center"/>
    </xf>
    <xf numFmtId="49" fontId="7" fillId="0" borderId="0" xfId="1" applyNumberFormat="1" applyFont="1" applyAlignment="1">
      <alignment horizontal="center" vertical="center"/>
    </xf>
    <xf numFmtId="0" fontId="4" fillId="0" borderId="3" xfId="1" applyFont="1" applyBorder="1" applyAlignment="1">
      <alignment horizontal="center" vertical="center"/>
    </xf>
    <xf numFmtId="0" fontId="6" fillId="0" borderId="9" xfId="1" applyFont="1" applyBorder="1" applyAlignment="1">
      <alignment horizontal="center" vertical="center"/>
    </xf>
    <xf numFmtId="0" fontId="6" fillId="0" borderId="0" xfId="1" applyFont="1" applyAlignment="1">
      <alignment horizontal="center" vertical="center"/>
    </xf>
    <xf numFmtId="0" fontId="10" fillId="0" borderId="0" xfId="0" applyFont="1"/>
    <xf numFmtId="0" fontId="11" fillId="0" borderId="0" xfId="0" applyFont="1" applyAlignment="1">
      <alignment horizontal="center" vertical="center" wrapText="1" readingOrder="2"/>
    </xf>
    <xf numFmtId="0" fontId="11" fillId="0" borderId="0" xfId="0" applyFont="1" applyAlignment="1">
      <alignment horizontal="center" vertical="center"/>
    </xf>
    <xf numFmtId="166" fontId="11" fillId="0" borderId="0" xfId="0" applyNumberFormat="1" applyFont="1" applyAlignment="1">
      <alignment horizontal="center" vertical="center" wrapText="1"/>
    </xf>
    <xf numFmtId="0" fontId="11" fillId="0" borderId="0" xfId="0" applyFont="1" applyAlignment="1">
      <alignment horizontal="center" vertical="center" wrapText="1"/>
    </xf>
    <xf numFmtId="3" fontId="11" fillId="0" borderId="0" xfId="0" applyNumberFormat="1" applyFont="1" applyAlignment="1">
      <alignment horizontal="center" vertical="center" wrapText="1"/>
    </xf>
    <xf numFmtId="10" fontId="11" fillId="0" borderId="0" xfId="0" applyNumberFormat="1" applyFont="1" applyAlignment="1">
      <alignment horizontal="center" vertical="center" wrapText="1"/>
    </xf>
    <xf numFmtId="0" fontId="11" fillId="0" borderId="0" xfId="0" applyFont="1" applyAlignment="1">
      <alignment horizontal="center" vertical="top" wrapText="1"/>
    </xf>
    <xf numFmtId="3" fontId="8" fillId="0" borderId="0" xfId="0" applyNumberFormat="1" applyFont="1" applyAlignment="1">
      <alignment vertical="center" wrapText="1"/>
    </xf>
    <xf numFmtId="0" fontId="12" fillId="0" borderId="10" xfId="0" applyFont="1" applyBorder="1"/>
    <xf numFmtId="0" fontId="12" fillId="0" borderId="0" xfId="0" applyFont="1"/>
    <xf numFmtId="0" fontId="12" fillId="0" borderId="0" xfId="0" applyFont="1" applyAlignment="1">
      <alignment horizontal="left" vertical="center" readingOrder="2"/>
    </xf>
    <xf numFmtId="0" fontId="12" fillId="0" borderId="0" xfId="0" applyFont="1" applyAlignment="1">
      <alignment horizontal="center"/>
    </xf>
    <xf numFmtId="0" fontId="0" fillId="0" borderId="0" xfId="0" applyAlignment="1">
      <alignment horizontal="center"/>
    </xf>
    <xf numFmtId="0" fontId="2" fillId="0" borderId="0" xfId="0" applyFont="1" applyAlignment="1">
      <alignment horizontal="center" vertical="center" wrapText="1"/>
    </xf>
    <xf numFmtId="0" fontId="11" fillId="0" borderId="0" xfId="0" applyFont="1" applyAlignment="1">
      <alignment horizontal="right" vertical="center" wrapText="1" readingOrder="2"/>
    </xf>
    <xf numFmtId="9" fontId="11" fillId="0" borderId="0" xfId="0" applyNumberFormat="1" applyFont="1" applyAlignment="1">
      <alignment horizontal="center" vertical="center" wrapText="1"/>
    </xf>
    <xf numFmtId="0" fontId="4" fillId="0" borderId="0" xfId="0" applyFont="1" applyAlignment="1">
      <alignment horizontal="center" vertical="center" wrapText="1"/>
    </xf>
    <xf numFmtId="3" fontId="4" fillId="0" borderId="9" xfId="2" applyNumberFormat="1" applyFont="1" applyFill="1" applyBorder="1" applyAlignment="1">
      <alignment horizontal="center" vertical="center" wrapText="1"/>
    </xf>
    <xf numFmtId="3" fontId="0" fillId="0" borderId="0" xfId="2" applyNumberFormat="1" applyFont="1" applyBorder="1"/>
    <xf numFmtId="49" fontId="4" fillId="0" borderId="0" xfId="2" applyNumberFormat="1" applyFont="1" applyFill="1" applyBorder="1" applyAlignment="1">
      <alignment horizontal="center" vertical="center" wrapText="1"/>
    </xf>
    <xf numFmtId="3" fontId="4" fillId="0" borderId="0" xfId="2" applyNumberFormat="1" applyFont="1" applyFill="1" applyBorder="1" applyAlignment="1">
      <alignment horizontal="center" vertical="center" wrapText="1"/>
    </xf>
    <xf numFmtId="3" fontId="4" fillId="0" borderId="4" xfId="0" applyNumberFormat="1" applyFont="1" applyBorder="1" applyAlignment="1">
      <alignment horizontal="center" vertical="center" wrapText="1"/>
    </xf>
    <xf numFmtId="3" fontId="0" fillId="0" borderId="0" xfId="0" applyNumberFormat="1"/>
    <xf numFmtId="49" fontId="4" fillId="0" borderId="12" xfId="2" applyNumberFormat="1" applyFont="1" applyFill="1" applyBorder="1" applyAlignment="1">
      <alignment horizontal="center" vertical="center" wrapText="1"/>
    </xf>
    <xf numFmtId="0" fontId="21" fillId="0" borderId="0" xfId="1" applyFont="1" applyAlignment="1">
      <alignment horizontal="right" vertical="center" wrapText="1" readingOrder="2"/>
    </xf>
    <xf numFmtId="0" fontId="13" fillId="0" borderId="0" xfId="1" applyFont="1" applyAlignment="1">
      <alignment horizontal="justify" vertical="top" wrapText="1" readingOrder="2"/>
    </xf>
    <xf numFmtId="0" fontId="4" fillId="0" borderId="0" xfId="1" applyFont="1" applyAlignment="1">
      <alignment horizontal="right" vertical="center" wrapText="1" readingOrder="2"/>
    </xf>
    <xf numFmtId="0" fontId="11" fillId="0" borderId="0" xfId="1" applyFont="1" applyAlignment="1">
      <alignment horizontal="right" vertical="center" wrapText="1" readingOrder="2"/>
    </xf>
    <xf numFmtId="0" fontId="20" fillId="0" borderId="0" xfId="1" applyFont="1" applyAlignment="1">
      <alignment horizontal="justify" vertical="top" wrapText="1" readingOrder="2"/>
    </xf>
    <xf numFmtId="0" fontId="22" fillId="2" borderId="13" xfId="1" applyFont="1" applyFill="1" applyBorder="1" applyAlignment="1">
      <alignment horizontal="center" vertical="center"/>
    </xf>
    <xf numFmtId="0" fontId="22" fillId="2" borderId="14" xfId="1" applyFont="1" applyFill="1" applyBorder="1" applyAlignment="1">
      <alignment horizontal="center" vertical="center"/>
    </xf>
    <xf numFmtId="0" fontId="23" fillId="0" borderId="15" xfId="1" applyFont="1" applyBorder="1" applyAlignment="1">
      <alignment horizontal="right" vertical="center"/>
    </xf>
    <xf numFmtId="0" fontId="23" fillId="0" borderId="16" xfId="1" applyFont="1" applyBorder="1" applyAlignment="1">
      <alignment horizontal="center" vertical="center" wrapText="1"/>
    </xf>
    <xf numFmtId="0" fontId="23" fillId="2" borderId="15" xfId="1" applyFont="1" applyFill="1" applyBorder="1" applyAlignment="1">
      <alignment horizontal="right" vertical="center"/>
    </xf>
    <xf numFmtId="0" fontId="23" fillId="2" borderId="16" xfId="1" applyFont="1" applyFill="1" applyBorder="1" applyAlignment="1">
      <alignment horizontal="center" vertical="center" wrapText="1"/>
    </xf>
    <xf numFmtId="0" fontId="23" fillId="0" borderId="16" xfId="1" applyFont="1" applyBorder="1" applyAlignment="1">
      <alignment horizontal="center" vertical="center"/>
    </xf>
    <xf numFmtId="0" fontId="9" fillId="0" borderId="0" xfId="1" applyFont="1" applyAlignment="1">
      <alignment horizontal="right" vertical="center" wrapText="1" readingOrder="2"/>
    </xf>
    <xf numFmtId="166" fontId="8" fillId="0" borderId="0" xfId="0" applyNumberFormat="1" applyFont="1" applyAlignment="1">
      <alignment vertical="center" wrapText="1"/>
    </xf>
    <xf numFmtId="10" fontId="8" fillId="0" borderId="0" xfId="0" applyNumberFormat="1" applyFont="1" applyAlignment="1">
      <alignment vertical="center" wrapText="1"/>
    </xf>
    <xf numFmtId="0" fontId="5" fillId="0" borderId="0" xfId="0" applyFont="1" applyAlignment="1">
      <alignment horizontal="center" vertical="center"/>
    </xf>
    <xf numFmtId="49" fontId="2"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25" fillId="0" borderId="0" xfId="0" applyFont="1" applyAlignment="1">
      <alignment vertical="top"/>
    </xf>
    <xf numFmtId="0" fontId="1" fillId="0" borderId="0" xfId="0" applyFont="1" applyAlignment="1">
      <alignment vertical="center"/>
    </xf>
    <xf numFmtId="49" fontId="6" fillId="0" borderId="2" xfId="0" applyNumberFormat="1" applyFont="1" applyBorder="1" applyAlignment="1">
      <alignment horizontal="center" vertical="center" wrapText="1"/>
    </xf>
    <xf numFmtId="10" fontId="2" fillId="0" borderId="0" xfId="0" applyNumberFormat="1" applyFont="1" applyAlignment="1">
      <alignment horizontal="center" vertical="center" wrapText="1"/>
    </xf>
    <xf numFmtId="166" fontId="1" fillId="0" borderId="12" xfId="0" applyNumberFormat="1" applyFont="1" applyBorder="1" applyAlignment="1">
      <alignment horizontal="center" vertical="center" wrapText="1"/>
    </xf>
    <xf numFmtId="166" fontId="11" fillId="0" borderId="0" xfId="0" applyNumberFormat="1" applyFont="1" applyAlignment="1">
      <alignment horizontal="center" vertical="center"/>
    </xf>
    <xf numFmtId="49" fontId="1" fillId="0" borderId="0" xfId="0" applyNumberFormat="1" applyFont="1" applyAlignment="1">
      <alignment horizontal="center" vertical="center" wrapText="1"/>
    </xf>
    <xf numFmtId="0" fontId="6" fillId="0" borderId="0" xfId="0" applyFont="1" applyAlignment="1">
      <alignment horizontal="right" vertical="center" wrapText="1"/>
    </xf>
    <xf numFmtId="0" fontId="11" fillId="0" borderId="0" xfId="0" applyFont="1" applyAlignment="1">
      <alignment horizontal="center" vertical="center" readingOrder="2"/>
    </xf>
    <xf numFmtId="0" fontId="4" fillId="0" borderId="0" xfId="0" applyFont="1" applyAlignment="1">
      <alignment horizontal="right" vertical="center" wrapText="1" readingOrder="2"/>
    </xf>
    <xf numFmtId="0" fontId="6" fillId="0" borderId="0" xfId="0" applyFont="1" applyAlignment="1">
      <alignment horizontal="center" vertical="center" wrapText="1"/>
    </xf>
    <xf numFmtId="0" fontId="2" fillId="0" borderId="2" xfId="0" applyFont="1" applyBorder="1" applyAlignment="1">
      <alignment horizontal="center" vertical="center" wrapText="1"/>
    </xf>
    <xf numFmtId="166" fontId="0" fillId="0" borderId="0" xfId="0" applyNumberFormat="1"/>
    <xf numFmtId="166" fontId="1" fillId="0" borderId="19" xfId="0" applyNumberFormat="1" applyFont="1" applyBorder="1" applyAlignment="1">
      <alignment horizontal="center" vertical="center" wrapText="1"/>
    </xf>
    <xf numFmtId="166" fontId="1" fillId="0" borderId="20" xfId="0" applyNumberFormat="1" applyFont="1" applyBorder="1" applyAlignment="1">
      <alignment horizontal="center" vertical="center" wrapText="1"/>
    </xf>
    <xf numFmtId="166" fontId="6" fillId="0" borderId="3" xfId="0" applyNumberFormat="1" applyFont="1" applyBorder="1" applyAlignment="1">
      <alignment vertical="center" wrapText="1"/>
    </xf>
    <xf numFmtId="166" fontId="4" fillId="0" borderId="0" xfId="0" applyNumberFormat="1" applyFont="1" applyAlignment="1">
      <alignment horizontal="center" vertical="center" wrapText="1"/>
    </xf>
    <xf numFmtId="49" fontId="4" fillId="0" borderId="0" xfId="0" applyNumberFormat="1" applyFont="1" applyAlignment="1">
      <alignment horizontal="center" vertical="center"/>
    </xf>
    <xf numFmtId="49" fontId="4" fillId="0" borderId="0" xfId="0" applyNumberFormat="1" applyFont="1" applyAlignment="1">
      <alignment horizontal="center" vertical="center" wrapText="1"/>
    </xf>
    <xf numFmtId="0" fontId="26" fillId="0" borderId="0" xfId="0" applyFont="1" applyAlignment="1">
      <alignment horizontal="right" vertical="center"/>
    </xf>
    <xf numFmtId="0" fontId="26" fillId="0" borderId="0" xfId="0" applyFont="1" applyAlignment="1">
      <alignment horizontal="right" vertical="top" wrapText="1"/>
    </xf>
    <xf numFmtId="0" fontId="28" fillId="0" borderId="0" xfId="1" applyFont="1" applyAlignment="1">
      <alignment horizontal="center" vertical="center"/>
    </xf>
    <xf numFmtId="0" fontId="1" fillId="0" borderId="1" xfId="0" applyFont="1" applyBorder="1" applyAlignment="1">
      <alignment horizontal="center"/>
    </xf>
    <xf numFmtId="0" fontId="2" fillId="0" borderId="0" xfId="1" applyFont="1" applyAlignment="1">
      <alignment horizontal="center" vertical="center"/>
    </xf>
    <xf numFmtId="0" fontId="4" fillId="0" borderId="0" xfId="0" applyFont="1" applyAlignment="1">
      <alignment horizontal="center"/>
    </xf>
    <xf numFmtId="0" fontId="29" fillId="0" borderId="0" xfId="0" applyFont="1" applyAlignment="1">
      <alignment horizontal="center" vertical="center"/>
    </xf>
    <xf numFmtId="49" fontId="2" fillId="0" borderId="12" xfId="0" applyNumberFormat="1" applyFont="1" applyBorder="1" applyAlignment="1">
      <alignment horizontal="center" vertical="center" wrapText="1"/>
    </xf>
    <xf numFmtId="0" fontId="1" fillId="0" borderId="1" xfId="0" applyFont="1" applyBorder="1" applyAlignment="1">
      <alignment horizontal="center" wrapText="1"/>
    </xf>
    <xf numFmtId="0" fontId="1" fillId="0" borderId="21" xfId="0" applyFont="1" applyBorder="1" applyAlignment="1">
      <alignment horizontal="center" vertical="center"/>
    </xf>
    <xf numFmtId="49" fontId="1" fillId="0" borderId="0" xfId="0" applyNumberFormat="1" applyFont="1" applyAlignment="1">
      <alignment horizontal="center" vertical="center"/>
    </xf>
    <xf numFmtId="166" fontId="1" fillId="0" borderId="9" xfId="0" applyNumberFormat="1" applyFont="1" applyBorder="1" applyAlignment="1">
      <alignment horizontal="center" vertical="center" wrapText="1"/>
    </xf>
    <xf numFmtId="0" fontId="2" fillId="0" borderId="0" xfId="0" applyFont="1" applyAlignment="1">
      <alignment horizontal="right" vertical="top" wrapText="1"/>
    </xf>
    <xf numFmtId="0" fontId="1" fillId="0" borderId="0" xfId="0" applyFont="1" applyAlignment="1">
      <alignment horizontal="center" wrapText="1"/>
    </xf>
    <xf numFmtId="0" fontId="2" fillId="0" borderId="0" xfId="0" applyFont="1" applyAlignment="1">
      <alignment vertical="center" wrapText="1" readingOrder="2"/>
    </xf>
    <xf numFmtId="0" fontId="10" fillId="0" borderId="0" xfId="1" applyFont="1"/>
    <xf numFmtId="166" fontId="1" fillId="0" borderId="22"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2" fillId="0" borderId="0" xfId="0" applyFont="1" applyAlignment="1">
      <alignment horizontal="right" vertical="center" wrapText="1" readingOrder="2"/>
    </xf>
    <xf numFmtId="0" fontId="2" fillId="0" borderId="9" xfId="0" applyFont="1" applyBorder="1" applyAlignment="1">
      <alignment vertical="center" wrapText="1"/>
    </xf>
    <xf numFmtId="166" fontId="2" fillId="0" borderId="9" xfId="0" applyNumberFormat="1" applyFont="1" applyBorder="1" applyAlignment="1">
      <alignment vertical="center" wrapText="1"/>
    </xf>
    <xf numFmtId="166" fontId="1" fillId="0" borderId="12" xfId="0" applyNumberFormat="1" applyFont="1" applyBorder="1" applyAlignment="1">
      <alignment horizontal="center" vertical="center"/>
    </xf>
    <xf numFmtId="0" fontId="1" fillId="0" borderId="1" xfId="0" applyFont="1" applyBorder="1" applyAlignment="1">
      <alignment horizontal="center" wrapText="1" readingOrder="2"/>
    </xf>
    <xf numFmtId="49" fontId="1" fillId="0" borderId="5" xfId="0" applyNumberFormat="1" applyFont="1" applyBorder="1" applyAlignment="1">
      <alignment horizontal="center" vertical="center" wrapText="1"/>
    </xf>
    <xf numFmtId="0" fontId="23" fillId="2" borderId="17" xfId="1" applyFont="1" applyFill="1" applyBorder="1" applyAlignment="1">
      <alignment horizontal="right" vertical="center"/>
    </xf>
    <xf numFmtId="0" fontId="23" fillId="2" borderId="18" xfId="1" applyFont="1" applyFill="1" applyBorder="1" applyAlignment="1">
      <alignment horizontal="center" vertical="center" wrapText="1"/>
    </xf>
    <xf numFmtId="3" fontId="27" fillId="0" borderId="0" xfId="0" applyNumberFormat="1" applyFont="1" applyAlignment="1">
      <alignment horizontal="center" vertical="center" wrapText="1"/>
    </xf>
    <xf numFmtId="0" fontId="1" fillId="0" borderId="0" xfId="0" applyFont="1" applyAlignment="1">
      <alignment horizontal="center" vertical="top"/>
    </xf>
    <xf numFmtId="0" fontId="1" fillId="0" borderId="11" xfId="0" applyFont="1" applyBorder="1" applyAlignment="1">
      <alignment horizontal="center" vertical="center" wrapText="1"/>
    </xf>
    <xf numFmtId="166" fontId="10" fillId="0" borderId="0" xfId="0" applyNumberFormat="1" applyFont="1"/>
    <xf numFmtId="0" fontId="34" fillId="0" borderId="0" xfId="0" applyFont="1"/>
    <xf numFmtId="0" fontId="9" fillId="0" borderId="1" xfId="0" applyFont="1" applyBorder="1" applyAlignment="1">
      <alignment horizontal="center" vertical="top"/>
    </xf>
    <xf numFmtId="0" fontId="35" fillId="0" borderId="0" xfId="0" applyFont="1"/>
    <xf numFmtId="0" fontId="9" fillId="0" borderId="0" xfId="0" applyFont="1" applyAlignment="1">
      <alignment horizontal="center" vertical="center" wrapText="1" readingOrder="2"/>
    </xf>
    <xf numFmtId="0" fontId="34" fillId="0" borderId="2" xfId="0" applyFont="1" applyBorder="1"/>
    <xf numFmtId="0" fontId="9" fillId="0" borderId="0" xfId="0" applyFont="1" applyAlignment="1">
      <alignment horizontal="center" vertical="center"/>
    </xf>
    <xf numFmtId="49" fontId="9" fillId="0" borderId="0" xfId="0" applyNumberFormat="1" applyFont="1" applyAlignment="1">
      <alignment horizontal="center" vertical="center"/>
    </xf>
    <xf numFmtId="166" fontId="9" fillId="0" borderId="0" xfId="0" applyNumberFormat="1" applyFont="1" applyAlignment="1">
      <alignment horizontal="center" vertical="center" wrapText="1"/>
    </xf>
    <xf numFmtId="166" fontId="9" fillId="0" borderId="4" xfId="0" applyNumberFormat="1" applyFont="1" applyBorder="1" applyAlignment="1">
      <alignment horizontal="center" vertical="center" wrapText="1"/>
    </xf>
    <xf numFmtId="0" fontId="9" fillId="0" borderId="6" xfId="0" applyFont="1" applyBorder="1" applyAlignment="1">
      <alignment horizontal="center" vertical="center" wrapText="1"/>
    </xf>
    <xf numFmtId="0" fontId="36" fillId="0" borderId="2" xfId="0" applyFont="1" applyBorder="1" applyAlignment="1">
      <alignment vertical="top"/>
    </xf>
    <xf numFmtId="0" fontId="9" fillId="0" borderId="0" xfId="0" applyFont="1" applyAlignment="1">
      <alignment horizontal="center" vertical="center" wrapText="1"/>
    </xf>
    <xf numFmtId="0" fontId="9" fillId="0" borderId="7" xfId="0" applyFont="1" applyBorder="1" applyAlignment="1">
      <alignment horizontal="center" vertical="center"/>
    </xf>
    <xf numFmtId="10" fontId="9" fillId="0" borderId="4" xfId="0" applyNumberFormat="1" applyFont="1" applyBorder="1" applyAlignment="1">
      <alignment horizontal="center" vertical="center" wrapText="1"/>
    </xf>
    <xf numFmtId="10" fontId="9" fillId="0" borderId="0" xfId="0" applyNumberFormat="1" applyFont="1" applyAlignment="1">
      <alignment horizontal="center" vertical="center" wrapText="1"/>
    </xf>
    <xf numFmtId="166" fontId="9" fillId="0" borderId="12" xfId="0" applyNumberFormat="1" applyFont="1" applyBorder="1" applyAlignment="1">
      <alignment horizontal="center" vertical="center" wrapText="1"/>
    </xf>
    <xf numFmtId="166" fontId="27" fillId="0" borderId="0" xfId="0" applyNumberFormat="1" applyFont="1" applyAlignment="1">
      <alignment vertical="center" wrapText="1"/>
    </xf>
    <xf numFmtId="0" fontId="9" fillId="0" borderId="23" xfId="0" applyFont="1" applyBorder="1" applyAlignment="1">
      <alignment horizontal="center" vertical="center"/>
    </xf>
    <xf numFmtId="0" fontId="15" fillId="0" borderId="6" xfId="0" applyFont="1" applyBorder="1" applyAlignment="1">
      <alignment horizontal="center" vertical="center" wrapText="1"/>
    </xf>
    <xf numFmtId="0" fontId="12" fillId="0" borderId="9" xfId="0" applyFont="1" applyBorder="1" applyAlignment="1">
      <alignment vertical="center" wrapText="1"/>
    </xf>
    <xf numFmtId="0" fontId="12" fillId="0" borderId="0" xfId="0" applyFont="1" applyAlignment="1">
      <alignment vertical="center" wrapText="1"/>
    </xf>
    <xf numFmtId="166" fontId="27" fillId="0" borderId="0" xfId="0" applyNumberFormat="1" applyFont="1" applyAlignment="1">
      <alignment horizontal="center" vertical="center" wrapText="1"/>
    </xf>
    <xf numFmtId="0" fontId="35" fillId="0" borderId="0" xfId="0" applyFont="1" applyAlignment="1">
      <alignment horizontal="center"/>
    </xf>
    <xf numFmtId="166" fontId="9" fillId="0" borderId="0" xfId="0" applyNumberFormat="1" applyFont="1" applyAlignment="1">
      <alignment horizontal="center" vertical="center"/>
    </xf>
    <xf numFmtId="166" fontId="9" fillId="0" borderId="12" xfId="0" applyNumberFormat="1" applyFont="1" applyBorder="1" applyAlignment="1">
      <alignment horizontal="center" vertical="center"/>
    </xf>
    <xf numFmtId="0" fontId="9" fillId="0" borderId="23" xfId="0" applyFont="1" applyBorder="1" applyAlignment="1">
      <alignment horizontal="center" vertical="center" wrapText="1"/>
    </xf>
    <xf numFmtId="0" fontId="15" fillId="0" borderId="2" xfId="0" applyFont="1" applyBorder="1" applyAlignment="1">
      <alignment horizontal="center" vertical="center" wrapText="1"/>
    </xf>
    <xf numFmtId="3" fontId="9" fillId="0" borderId="12"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167" fontId="2" fillId="0" borderId="9" xfId="3" applyNumberFormat="1" applyFont="1" applyBorder="1" applyAlignment="1">
      <alignment vertical="center" wrapText="1"/>
    </xf>
    <xf numFmtId="49" fontId="2" fillId="0" borderId="3" xfId="0" applyNumberFormat="1" applyFont="1" applyBorder="1" applyAlignment="1">
      <alignment horizontal="center" vertical="center" wrapText="1"/>
    </xf>
    <xf numFmtId="166" fontId="8" fillId="0" borderId="0" xfId="0" applyNumberFormat="1" applyFont="1" applyAlignment="1">
      <alignment horizontal="center" vertical="center" wrapText="1"/>
    </xf>
    <xf numFmtId="0" fontId="39" fillId="0" borderId="0" xfId="0" applyFont="1"/>
    <xf numFmtId="49" fontId="8" fillId="0" borderId="0" xfId="0" applyNumberFormat="1" applyFont="1" applyAlignment="1">
      <alignment horizontal="center" vertical="center" wrapText="1"/>
    </xf>
    <xf numFmtId="3" fontId="8" fillId="0" borderId="0" xfId="0" applyNumberFormat="1" applyFont="1" applyAlignment="1">
      <alignment horizontal="center" vertical="center" wrapText="1"/>
    </xf>
    <xf numFmtId="3" fontId="27" fillId="0" borderId="0" xfId="0" applyNumberFormat="1" applyFont="1" applyAlignment="1">
      <alignment vertical="center" wrapText="1"/>
    </xf>
    <xf numFmtId="167" fontId="0" fillId="0" borderId="0" xfId="3" applyNumberFormat="1" applyFont="1"/>
    <xf numFmtId="3" fontId="2" fillId="0" borderId="24" xfId="0" applyNumberFormat="1" applyFont="1" applyBorder="1" applyAlignment="1">
      <alignment horizontal="center" vertical="center" wrapText="1"/>
    </xf>
    <xf numFmtId="166" fontId="4" fillId="0" borderId="10" xfId="0" applyNumberFormat="1" applyFont="1" applyBorder="1" applyAlignment="1">
      <alignment horizontal="center" vertical="center" wrapText="1"/>
    </xf>
    <xf numFmtId="0" fontId="1" fillId="0" borderId="0" xfId="0" applyFont="1" applyAlignment="1">
      <alignment horizontal="right" vertical="center" wrapText="1" readingOrder="2"/>
    </xf>
    <xf numFmtId="0" fontId="9" fillId="0" borderId="0" xfId="0" applyFont="1" applyAlignment="1">
      <alignment horizontal="center" vertical="center" wrapText="1" readingOrder="2"/>
    </xf>
    <xf numFmtId="0" fontId="11" fillId="0" borderId="0" xfId="0" applyFont="1" applyBorder="1" applyAlignment="1">
      <alignment horizontal="right" vertical="center" wrapText="1" readingOrder="2"/>
    </xf>
    <xf numFmtId="0" fontId="39" fillId="0" borderId="0" xfId="0" applyFont="1" applyBorder="1"/>
    <xf numFmtId="0" fontId="11" fillId="0" borderId="0" xfId="0" applyFont="1" applyBorder="1" applyAlignment="1">
      <alignment horizontal="center" vertical="center" wrapText="1" readingOrder="2"/>
    </xf>
    <xf numFmtId="0" fontId="10" fillId="0" borderId="0" xfId="0" applyFont="1" applyBorder="1"/>
    <xf numFmtId="0" fontId="8" fillId="0" borderId="0" xfId="0" applyFont="1" applyBorder="1" applyAlignment="1">
      <alignment horizontal="right" vertical="center" wrapText="1"/>
    </xf>
    <xf numFmtId="166" fontId="8" fillId="0" borderId="0" xfId="0" applyNumberFormat="1" applyFont="1" applyBorder="1" applyAlignment="1">
      <alignment horizontal="center" vertical="center" wrapText="1"/>
    </xf>
    <xf numFmtId="166" fontId="11" fillId="0" borderId="0" xfId="0" applyNumberFormat="1" applyFont="1" applyBorder="1" applyAlignment="1">
      <alignment horizontal="center" vertical="center" wrapText="1"/>
    </xf>
    <xf numFmtId="0" fontId="14" fillId="0" borderId="1" xfId="0" applyFont="1" applyBorder="1" applyAlignment="1">
      <alignment horizontal="center" vertical="center" wrapText="1" readingOrder="2"/>
    </xf>
    <xf numFmtId="0" fontId="2" fillId="0" borderId="0" xfId="0" applyFont="1" applyAlignment="1">
      <alignment horizontal="center" vertical="center" wrapText="1"/>
    </xf>
    <xf numFmtId="3" fontId="27" fillId="0" borderId="0" xfId="0" applyNumberFormat="1" applyFont="1" applyAlignment="1">
      <alignment horizontal="center" vertical="center" wrapText="1"/>
    </xf>
    <xf numFmtId="0" fontId="14" fillId="0" borderId="3" xfId="0" applyFont="1" applyBorder="1" applyAlignment="1">
      <alignment horizontal="center" vertical="center" wrapText="1" readingOrder="2"/>
    </xf>
    <xf numFmtId="0" fontId="14" fillId="0" borderId="0" xfId="0" applyFont="1" applyAlignment="1">
      <alignment horizontal="center" vertical="center" wrapText="1" readingOrder="2"/>
    </xf>
    <xf numFmtId="0" fontId="14" fillId="0" borderId="10" xfId="0" applyFont="1" applyBorder="1" applyAlignment="1">
      <alignment horizontal="center" vertical="center" wrapText="1" readingOrder="2"/>
    </xf>
    <xf numFmtId="0" fontId="40" fillId="0" borderId="10" xfId="0" applyFont="1" applyBorder="1" applyAlignment="1">
      <alignment horizontal="center" vertical="center" wrapText="1" readingOrder="2"/>
    </xf>
    <xf numFmtId="0" fontId="14" fillId="0" borderId="1" xfId="0" applyFont="1" applyBorder="1" applyAlignment="1">
      <alignment horizontal="center" vertical="center"/>
    </xf>
    <xf numFmtId="0" fontId="41" fillId="0" borderId="0" xfId="0" applyFont="1"/>
    <xf numFmtId="3" fontId="2" fillId="0" borderId="10" xfId="0" applyNumberFormat="1" applyFont="1" applyBorder="1" applyAlignment="1">
      <alignment horizontal="center" vertical="center" wrapText="1"/>
    </xf>
    <xf numFmtId="0" fontId="2" fillId="0" borderId="0" xfId="1" applyFont="1" applyAlignment="1">
      <alignment vertical="center" readingOrder="2"/>
    </xf>
    <xf numFmtId="0" fontId="6" fillId="0" borderId="0" xfId="1" applyFont="1" applyAlignment="1">
      <alignment vertical="center" readingOrder="2"/>
    </xf>
    <xf numFmtId="0" fontId="2" fillId="0" borderId="0" xfId="1" applyFont="1" applyAlignment="1">
      <alignment horizontal="justify" vertical="top" wrapText="1"/>
    </xf>
    <xf numFmtId="0" fontId="6" fillId="0" borderId="0" xfId="1" applyFont="1" applyAlignment="1">
      <alignment horizontal="justify" vertical="top" wrapText="1"/>
    </xf>
    <xf numFmtId="0" fontId="2" fillId="0" borderId="0" xfId="1" applyFont="1" applyAlignment="1">
      <alignment vertical="center" wrapText="1" readingOrder="2"/>
    </xf>
    <xf numFmtId="0" fontId="6" fillId="0" borderId="0" xfId="1" applyFont="1" applyAlignment="1">
      <alignment vertical="center" wrapText="1" readingOrder="2"/>
    </xf>
    <xf numFmtId="0" fontId="4" fillId="0" borderId="3" xfId="1" applyFont="1" applyBorder="1" applyAlignment="1">
      <alignment horizontal="center" vertical="center"/>
    </xf>
    <xf numFmtId="49" fontId="4" fillId="0" borderId="0" xfId="1" applyNumberFormat="1" applyFont="1" applyAlignment="1">
      <alignment horizontal="right" vertical="center" readingOrder="2"/>
    </xf>
    <xf numFmtId="0" fontId="1" fillId="0" borderId="0" xfId="0" applyFont="1" applyAlignment="1">
      <alignment horizontal="center" vertical="center"/>
    </xf>
    <xf numFmtId="0" fontId="29" fillId="0" borderId="0" xfId="0" applyFont="1" applyAlignment="1">
      <alignment horizontal="center" vertical="center"/>
    </xf>
    <xf numFmtId="0" fontId="4" fillId="0" borderId="0" xfId="0" applyFont="1" applyAlignment="1">
      <alignment horizontal="center" vertical="center"/>
    </xf>
    <xf numFmtId="0" fontId="6" fillId="0" borderId="3" xfId="1" applyFont="1" applyBorder="1" applyAlignment="1">
      <alignment horizontal="center" vertical="center"/>
    </xf>
    <xf numFmtId="0" fontId="1" fillId="0" borderId="0" xfId="0" applyFont="1" applyAlignment="1">
      <alignment horizontal="center"/>
    </xf>
    <xf numFmtId="0" fontId="4" fillId="0" borderId="0" xfId="0" applyFont="1" applyAlignment="1">
      <alignment horizontal="center"/>
    </xf>
    <xf numFmtId="0" fontId="28" fillId="0" borderId="0" xfId="0" applyFont="1" applyAlignment="1">
      <alignment horizontal="center" vertical="center"/>
    </xf>
    <xf numFmtId="0" fontId="12" fillId="0" borderId="0" xfId="0" applyFont="1" applyAlignment="1">
      <alignment horizontal="left" vertical="center" readingOrder="2"/>
    </xf>
    <xf numFmtId="0" fontId="12" fillId="0" borderId="10" xfId="0" applyFont="1" applyBorder="1" applyAlignment="1">
      <alignment horizontal="center"/>
    </xf>
    <xf numFmtId="0" fontId="12" fillId="0" borderId="0" xfId="0" applyFont="1" applyAlignment="1">
      <alignment horizontal="center"/>
    </xf>
    <xf numFmtId="0" fontId="14" fillId="0" borderId="1" xfId="0" applyFont="1" applyBorder="1" applyAlignment="1">
      <alignment horizontal="center" vertical="center" wrapText="1" readingOrder="2"/>
    </xf>
    <xf numFmtId="0" fontId="11" fillId="0" borderId="0" xfId="0" applyFont="1" applyAlignment="1">
      <alignment horizontal="center" vertical="center" wrapText="1" readingOrder="2"/>
    </xf>
    <xf numFmtId="0" fontId="2" fillId="0" borderId="0" xfId="0" applyFont="1" applyAlignment="1">
      <alignment horizontal="center" vertical="center" wrapText="1"/>
    </xf>
    <xf numFmtId="0" fontId="16" fillId="0" borderId="1" xfId="0" applyFont="1" applyBorder="1" applyAlignment="1">
      <alignment horizontal="center" vertical="center" wrapText="1" readingOrder="2"/>
    </xf>
    <xf numFmtId="0" fontId="1" fillId="0" borderId="0" xfId="0" applyFont="1" applyAlignment="1">
      <alignment horizontal="right" vertical="center" wrapText="1" readingOrder="2"/>
    </xf>
    <xf numFmtId="0" fontId="18" fillId="0" borderId="0" xfId="0" applyFont="1" applyAlignment="1">
      <alignment horizontal="right" vertical="top" wrapText="1" readingOrder="2"/>
    </xf>
    <xf numFmtId="0" fontId="13" fillId="0" borderId="0" xfId="0" applyFont="1" applyAlignment="1">
      <alignment horizontal="right" vertical="top" wrapText="1" readingOrder="2"/>
    </xf>
    <xf numFmtId="0" fontId="13" fillId="0" borderId="0" xfId="0" applyFont="1" applyAlignment="1">
      <alignment horizontal="justify" vertical="top" wrapText="1" readingOrder="2"/>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1" fillId="0" borderId="0" xfId="0" applyFont="1" applyAlignment="1">
      <alignment horizontal="center" vertical="center" wrapText="1"/>
    </xf>
    <xf numFmtId="0" fontId="13" fillId="0" borderId="0" xfId="0" applyFont="1" applyAlignment="1">
      <alignment horizontal="right" vertical="top" wrapText="1" indent="1"/>
    </xf>
    <xf numFmtId="0" fontId="31" fillId="0" borderId="0" xfId="1" applyFont="1" applyAlignment="1">
      <alignment horizontal="justify" vertical="top" wrapText="1" readingOrder="2"/>
    </xf>
    <xf numFmtId="0" fontId="23" fillId="0" borderId="15" xfId="1" applyFont="1" applyBorder="1" applyAlignment="1">
      <alignment horizontal="right" vertical="center"/>
    </xf>
    <xf numFmtId="0" fontId="23" fillId="0" borderId="16" xfId="1" applyFont="1" applyBorder="1" applyAlignment="1">
      <alignment horizontal="center" vertical="center" wrapText="1"/>
    </xf>
    <xf numFmtId="0" fontId="23" fillId="2" borderId="15" xfId="1" applyFont="1" applyFill="1" applyBorder="1" applyAlignment="1">
      <alignment horizontal="right" vertical="center"/>
    </xf>
    <xf numFmtId="0" fontId="23" fillId="2" borderId="16" xfId="1" applyFont="1" applyFill="1" applyBorder="1" applyAlignment="1">
      <alignment horizontal="right" vertical="center" wrapText="1"/>
    </xf>
    <xf numFmtId="0" fontId="33" fillId="0" borderId="0" xfId="1" applyFont="1" applyAlignment="1">
      <alignment horizontal="right" vertical="center" wrapText="1" readingOrder="2"/>
    </xf>
    <xf numFmtId="0" fontId="24" fillId="0" borderId="0" xfId="1" applyFont="1" applyAlignment="1">
      <alignment horizontal="justify" vertical="top" wrapText="1" readingOrder="2"/>
    </xf>
    <xf numFmtId="0" fontId="30" fillId="0" borderId="0" xfId="1" applyFont="1" applyAlignment="1">
      <alignment horizontal="right" vertical="center" wrapText="1" readingOrder="2"/>
    </xf>
    <xf numFmtId="0" fontId="9" fillId="0" borderId="0" xfId="1" applyFont="1" applyAlignment="1">
      <alignment horizontal="right" vertical="center" wrapText="1" readingOrder="2"/>
    </xf>
    <xf numFmtId="0" fontId="28" fillId="0" borderId="0" xfId="1" applyFont="1" applyAlignment="1">
      <alignment horizontal="center" vertical="center"/>
    </xf>
    <xf numFmtId="0" fontId="21" fillId="0" borderId="0" xfId="1" applyFont="1" applyAlignment="1">
      <alignment horizontal="right" vertical="center" wrapText="1" readingOrder="2"/>
    </xf>
    <xf numFmtId="0" fontId="1" fillId="0" borderId="0" xfId="0" applyFont="1" applyAlignment="1">
      <alignment horizontal="center" vertical="center" wrapText="1" readingOrder="2"/>
    </xf>
    <xf numFmtId="0" fontId="1" fillId="0" borderId="0" xfId="0" applyFont="1" applyAlignment="1">
      <alignment vertical="center" wrapText="1" readingOrder="2"/>
    </xf>
    <xf numFmtId="166" fontId="1" fillId="0" borderId="0" xfId="0" applyNumberFormat="1" applyFont="1" applyAlignment="1">
      <alignment horizontal="center" vertical="center" wrapText="1"/>
    </xf>
    <xf numFmtId="0" fontId="1" fillId="0" borderId="0" xfId="0" applyFont="1" applyAlignment="1">
      <alignment horizontal="right" vertical="top" wrapText="1"/>
    </xf>
    <xf numFmtId="0" fontId="4" fillId="0" borderId="10" xfId="0" applyFont="1" applyBorder="1" applyAlignment="1">
      <alignment horizontal="center" vertical="center" wrapText="1" readingOrder="2"/>
    </xf>
    <xf numFmtId="166" fontId="1" fillId="0" borderId="3" xfId="0" applyNumberFormat="1" applyFont="1" applyBorder="1" applyAlignment="1">
      <alignment horizontal="center" vertical="center" wrapText="1"/>
    </xf>
    <xf numFmtId="166" fontId="1" fillId="0" borderId="4" xfId="0" applyNumberFormat="1" applyFont="1" applyBorder="1" applyAlignment="1">
      <alignment horizontal="center" vertical="center" wrapText="1"/>
    </xf>
    <xf numFmtId="0" fontId="1" fillId="0" borderId="10" xfId="0" applyFont="1" applyBorder="1" applyAlignment="1">
      <alignment horizontal="center" vertical="center" wrapText="1" readingOrder="2"/>
    </xf>
    <xf numFmtId="0" fontId="1" fillId="0" borderId="0" xfId="0" applyFont="1" applyAlignment="1">
      <alignment horizontal="right" vertical="top" readingOrder="2"/>
    </xf>
    <xf numFmtId="0" fontId="4" fillId="0" borderId="0" xfId="0" applyFont="1" applyAlignment="1">
      <alignment horizontal="right" vertical="top" readingOrder="2"/>
    </xf>
    <xf numFmtId="0" fontId="1" fillId="0" borderId="5" xfId="0" applyFont="1" applyBorder="1" applyAlignment="1">
      <alignment horizontal="right" vertical="top" readingOrder="2"/>
    </xf>
    <xf numFmtId="0" fontId="1" fillId="0" borderId="1" xfId="0" applyFont="1" applyBorder="1" applyAlignment="1">
      <alignment horizontal="center" vertical="center" wrapText="1" readingOrder="2"/>
    </xf>
    <xf numFmtId="0" fontId="1" fillId="0" borderId="2" xfId="0" applyFont="1" applyBorder="1" applyAlignment="1">
      <alignment horizontal="center" vertical="center"/>
    </xf>
    <xf numFmtId="0" fontId="4" fillId="0" borderId="0" xfId="0" applyFont="1" applyAlignment="1">
      <alignment horizontal="right" vertical="center" wrapText="1" readingOrder="2"/>
    </xf>
    <xf numFmtId="0" fontId="11" fillId="0" borderId="0" xfId="0" applyFont="1" applyAlignment="1">
      <alignment horizontal="right" vertical="top" readingOrder="2"/>
    </xf>
    <xf numFmtId="0" fontId="25" fillId="0" borderId="0" xfId="0" applyFont="1" applyAlignment="1">
      <alignment vertical="top"/>
    </xf>
    <xf numFmtId="0" fontId="3" fillId="0" borderId="0" xfId="0" applyFont="1" applyAlignment="1">
      <alignment vertical="top"/>
    </xf>
    <xf numFmtId="0" fontId="9" fillId="0" borderId="10" xfId="0" applyFont="1" applyBorder="1" applyAlignment="1">
      <alignment horizontal="center" vertical="center" wrapText="1" readingOrder="2"/>
    </xf>
    <xf numFmtId="0" fontId="3" fillId="0" borderId="6" xfId="0" applyFont="1" applyBorder="1" applyAlignment="1">
      <alignment vertical="top"/>
    </xf>
    <xf numFmtId="0" fontId="3" fillId="0" borderId="1" xfId="0" applyFont="1" applyBorder="1" applyAlignment="1">
      <alignment vertical="top"/>
    </xf>
    <xf numFmtId="0" fontId="36" fillId="0" borderId="0" xfId="0" applyFont="1" applyAlignment="1">
      <alignment vertical="top"/>
    </xf>
    <xf numFmtId="0" fontId="4" fillId="0" borderId="1" xfId="0" applyFont="1" applyBorder="1" applyAlignment="1">
      <alignment horizontal="center" vertical="center" wrapText="1" readingOrder="2"/>
    </xf>
    <xf numFmtId="0" fontId="3" fillId="0" borderId="9" xfId="0" applyFont="1" applyBorder="1" applyAlignment="1">
      <alignment vertical="top"/>
    </xf>
    <xf numFmtId="166" fontId="9" fillId="0" borderId="4" xfId="0" applyNumberFormat="1" applyFont="1" applyBorder="1" applyAlignment="1">
      <alignment horizontal="center" vertical="center" wrapText="1"/>
    </xf>
    <xf numFmtId="166" fontId="9" fillId="0" borderId="12" xfId="0" applyNumberFormat="1" applyFont="1" applyBorder="1" applyAlignment="1">
      <alignment horizontal="center" vertical="center" wrapText="1"/>
    </xf>
    <xf numFmtId="0" fontId="9" fillId="0" borderId="0" xfId="0" applyFont="1" applyAlignment="1">
      <alignment horizontal="right" vertical="top" readingOrder="2"/>
    </xf>
    <xf numFmtId="0" fontId="9" fillId="0" borderId="5" xfId="0" applyFont="1" applyBorder="1" applyAlignment="1">
      <alignment horizontal="right" vertical="top" readingOrder="2"/>
    </xf>
    <xf numFmtId="0" fontId="9" fillId="0" borderId="1" xfId="0" applyFont="1" applyBorder="1" applyAlignment="1">
      <alignment horizontal="center" vertical="center" wrapText="1" readingOrder="2"/>
    </xf>
    <xf numFmtId="0" fontId="36" fillId="0" borderId="1" xfId="0" applyFont="1" applyBorder="1" applyAlignment="1">
      <alignment vertical="top"/>
    </xf>
    <xf numFmtId="0" fontId="9" fillId="0" borderId="0" xfId="0" applyFont="1" applyAlignment="1">
      <alignment horizontal="center" vertical="center" wrapText="1" readingOrder="2"/>
    </xf>
    <xf numFmtId="0" fontId="36" fillId="0" borderId="6" xfId="0" applyFont="1" applyBorder="1" applyAlignment="1">
      <alignment vertical="top"/>
    </xf>
    <xf numFmtId="0" fontId="9" fillId="0" borderId="0" xfId="0" applyFont="1" applyAlignment="1">
      <alignment horizontal="right" vertical="top" wrapText="1"/>
    </xf>
    <xf numFmtId="166" fontId="9" fillId="0" borderId="0" xfId="0" applyNumberFormat="1" applyFont="1" applyAlignment="1">
      <alignment horizontal="center" vertical="center" wrapText="1"/>
    </xf>
    <xf numFmtId="166" fontId="9" fillId="0" borderId="3" xfId="0" applyNumberFormat="1" applyFont="1" applyBorder="1" applyAlignment="1">
      <alignment horizontal="center" vertical="center" wrapText="1"/>
    </xf>
    <xf numFmtId="0" fontId="9" fillId="0" borderId="2" xfId="0" applyFont="1" applyBorder="1" applyAlignment="1">
      <alignment horizontal="center" vertical="center"/>
    </xf>
    <xf numFmtId="0" fontId="9" fillId="0" borderId="0" xfId="0" applyFont="1" applyAlignment="1">
      <alignment horizontal="center" vertical="center"/>
    </xf>
    <xf numFmtId="166" fontId="9" fillId="0" borderId="0" xfId="0" applyNumberFormat="1" applyFont="1" applyAlignment="1">
      <alignment horizontal="right" vertical="center" wrapText="1"/>
    </xf>
    <xf numFmtId="0" fontId="8" fillId="0" borderId="0" xfId="0" applyFont="1" applyAlignment="1">
      <alignment horizontal="right" vertical="center" wrapText="1" readingOrder="2"/>
    </xf>
    <xf numFmtId="0" fontId="8" fillId="0" borderId="5" xfId="0" applyFont="1" applyBorder="1" applyAlignment="1">
      <alignment horizontal="right" vertical="center" wrapText="1" readingOrder="2"/>
    </xf>
    <xf numFmtId="0" fontId="1" fillId="0" borderId="3" xfId="0" applyFont="1" applyBorder="1" applyAlignment="1">
      <alignment horizontal="center" vertical="center" wrapText="1" readingOrder="2"/>
    </xf>
    <xf numFmtId="0" fontId="1" fillId="0" borderId="5" xfId="0" applyFont="1" applyBorder="1" applyAlignment="1">
      <alignment horizontal="right" vertical="center" wrapText="1" readingOrder="2"/>
    </xf>
    <xf numFmtId="0" fontId="12" fillId="0" borderId="0" xfId="0" applyFont="1" applyAlignment="1">
      <alignment horizontal="right" vertical="top" wrapText="1" readingOrder="2"/>
    </xf>
    <xf numFmtId="0" fontId="2" fillId="0" borderId="0" xfId="0" applyFont="1" applyAlignment="1">
      <alignment horizontal="right" vertical="center" readingOrder="2"/>
    </xf>
    <xf numFmtId="0" fontId="11" fillId="0" borderId="0" xfId="0" applyFont="1" applyAlignment="1">
      <alignment horizontal="right" vertical="center" wrapText="1" readingOrder="2"/>
    </xf>
    <xf numFmtId="0" fontId="1" fillId="0" borderId="0" xfId="0" applyFont="1" applyAlignment="1">
      <alignment horizontal="right" vertical="center" readingOrder="2"/>
    </xf>
    <xf numFmtId="0" fontId="1" fillId="0" borderId="6" xfId="0" applyFont="1" applyBorder="1" applyAlignment="1">
      <alignment horizontal="center" vertical="center" wrapText="1"/>
    </xf>
    <xf numFmtId="0" fontId="1" fillId="0" borderId="7" xfId="0" applyFont="1" applyBorder="1" applyAlignment="1">
      <alignment horizontal="center" vertical="center"/>
    </xf>
    <xf numFmtId="0" fontId="1" fillId="0" borderId="1" xfId="0" applyFont="1" applyBorder="1" applyAlignment="1">
      <alignment horizontal="center" vertical="center" readingOrder="2"/>
    </xf>
    <xf numFmtId="0" fontId="1" fillId="0" borderId="0" xfId="0" applyFont="1" applyAlignment="1">
      <alignment horizontal="center" vertical="top" wrapText="1"/>
    </xf>
    <xf numFmtId="0" fontId="9" fillId="0" borderId="10" xfId="0" applyFont="1" applyBorder="1" applyAlignment="1">
      <alignment horizontal="center" vertical="center" readingOrder="2"/>
    </xf>
    <xf numFmtId="0" fontId="9" fillId="0" borderId="11" xfId="0" applyFont="1" applyBorder="1" applyAlignment="1">
      <alignment horizontal="center" vertical="center" wrapText="1"/>
    </xf>
    <xf numFmtId="3" fontId="27" fillId="0" borderId="0" xfId="0" applyNumberFormat="1" applyFont="1" applyAlignment="1">
      <alignment horizontal="center" vertical="center" wrapText="1"/>
    </xf>
    <xf numFmtId="0" fontId="14" fillId="0" borderId="0" xfId="0" applyFont="1" applyAlignment="1">
      <alignment horizontal="right" vertical="center" wrapText="1" readingOrder="2"/>
    </xf>
    <xf numFmtId="0" fontId="1" fillId="0" borderId="2" xfId="0" applyFont="1" applyBorder="1" applyAlignment="1">
      <alignment horizontal="right" vertical="center" wrapText="1" readingOrder="2"/>
    </xf>
    <xf numFmtId="0" fontId="40" fillId="0" borderId="0" xfId="0" applyFont="1" applyAlignment="1">
      <alignment horizontal="right" vertical="center" wrapText="1" readingOrder="2"/>
    </xf>
    <xf numFmtId="166" fontId="11" fillId="0" borderId="0" xfId="0" applyNumberFormat="1" applyFont="1" applyAlignment="1">
      <alignment horizontal="center" vertical="center" wrapText="1"/>
    </xf>
    <xf numFmtId="0" fontId="2" fillId="0" borderId="0" xfId="0" applyFont="1" applyAlignment="1">
      <alignment horizontal="right" vertical="center" wrapText="1" readingOrder="2"/>
    </xf>
    <xf numFmtId="0" fontId="11" fillId="0" borderId="0" xfId="0" applyFont="1" applyAlignment="1">
      <alignment horizontal="center" vertical="center"/>
    </xf>
    <xf numFmtId="0" fontId="2" fillId="0" borderId="0" xfId="0" applyFont="1" applyAlignment="1">
      <alignment vertical="center" wrapText="1"/>
    </xf>
    <xf numFmtId="166" fontId="8" fillId="0" borderId="0" xfId="0" applyNumberFormat="1" applyFont="1" applyAlignment="1">
      <alignment vertical="center" wrapText="1"/>
    </xf>
    <xf numFmtId="0" fontId="9" fillId="0" borderId="0" xfId="0" applyFont="1" applyAlignment="1">
      <alignment horizontal="right" vertical="center" wrapText="1" readingOrder="2"/>
    </xf>
    <xf numFmtId="0" fontId="12" fillId="0" borderId="0" xfId="0" applyFont="1" applyAlignment="1">
      <alignment horizontal="right" vertical="center" wrapText="1"/>
    </xf>
    <xf numFmtId="10" fontId="0" fillId="0" borderId="0" xfId="4" applyNumberFormat="1" applyFont="1"/>
  </cellXfs>
  <cellStyles count="5">
    <cellStyle name="Comma" xfId="3" builtinId="3"/>
    <cellStyle name="Comma 2" xfId="2" xr:uid="{00000000-0005-0000-0000-000000000000}"/>
    <cellStyle name="Normal" xfId="0" builtinId="0"/>
    <cellStyle name="Normal 2" xfId="1" xr:uid="{00000000-0005-0000-0000-000002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49</xdr:row>
      <xdr:rowOff>28575</xdr:rowOff>
    </xdr:from>
    <xdr:to>
      <xdr:col>6</xdr:col>
      <xdr:colOff>1381124</xdr:colOff>
      <xdr:row>63</xdr:row>
      <xdr:rowOff>105102</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9982876276" y="9020175"/>
          <a:ext cx="7410449" cy="23434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219074</xdr:colOff>
      <xdr:row>46</xdr:row>
      <xdr:rowOff>152400</xdr:rowOff>
    </xdr:from>
    <xdr:to>
      <xdr:col>12</xdr:col>
      <xdr:colOff>228600</xdr:colOff>
      <xdr:row>56</xdr:row>
      <xdr:rowOff>142875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9979228200" y="10048875"/>
          <a:ext cx="7934326" cy="1609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521180</xdr:colOff>
      <xdr:row>19</xdr:row>
      <xdr:rowOff>413350</xdr:rowOff>
    </xdr:from>
    <xdr:to>
      <xdr:col>1</xdr:col>
      <xdr:colOff>4782653</xdr:colOff>
      <xdr:row>20</xdr:row>
      <xdr:rowOff>2502</xdr:rowOff>
    </xdr:to>
    <xdr:pic>
      <xdr:nvPicPr>
        <xdr:cNvPr id="2" name="Picture 1">
          <a:extLst>
            <a:ext uri="{FF2B5EF4-FFF2-40B4-BE49-F238E27FC236}">
              <a16:creationId xmlns:a16="http://schemas.microsoft.com/office/drawing/2014/main" id="{396F551A-9B62-4FC5-A32B-1800A1E3FE17}"/>
            </a:ext>
          </a:extLst>
        </xdr:cNvPr>
        <xdr:cNvPicPr>
          <a:picLocks noChangeAspect="1"/>
        </xdr:cNvPicPr>
      </xdr:nvPicPr>
      <xdr:blipFill>
        <a:blip xmlns:r="http://schemas.openxmlformats.org/officeDocument/2006/relationships" r:embed="rId1"/>
        <a:stretch>
          <a:fillRect/>
        </a:stretch>
      </xdr:blipFill>
      <xdr:spPr>
        <a:xfrm>
          <a:off x="9988456822" y="6499825"/>
          <a:ext cx="4261473" cy="4852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xml%20servat\&#1579;&#1585;&#1608;&#1578;%20&#1607;&#1575;&#1605;&#1585;&#1586;-&#1605;&#1606;&#1578;&#1607;&#1740;%20&#1576;&#1607;%2030&#1570;&#1584;&#1585;(&#1606;&#1587;&#1582;&#1607;%20&#1587;&#1608;&#1605;)%20(1)%20%20(Autosav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صورت خالص دارایی ها"/>
      <sheetName val="صورت سود و زیان"/>
      <sheetName val="اطلاعات کلی صندوق"/>
      <sheetName val="مبنای تهیه صورت مالی 1"/>
      <sheetName val="مبنای تهیه صورت مالی 2 (2)"/>
      <sheetName val="مبنای تهیه صورت مالی 2"/>
      <sheetName val="5"/>
      <sheetName val="6"/>
      <sheetName val="7"/>
      <sheetName val="8-11"/>
      <sheetName val="12-14"/>
      <sheetName val="14"/>
      <sheetName val="15-16"/>
      <sheetName val="17-1"/>
      <sheetName val="17-2"/>
      <sheetName val="17-3"/>
      <sheetName val="15-1"/>
      <sheetName val="18-2"/>
      <sheetName val="18-1 "/>
      <sheetName val="16-17"/>
      <sheetName val="20-1"/>
      <sheetName val="20-2-3"/>
      <sheetName val="16-17 (2)"/>
      <sheetName val="18-20"/>
      <sheetName val="21-23"/>
      <sheetName val="24-26-1"/>
      <sheetName val="24"/>
    </sheetNames>
    <sheetDataSet>
      <sheetData sheetId="0"/>
      <sheetData sheetId="1"/>
      <sheetData sheetId="2"/>
      <sheetData sheetId="3">
        <row r="2">
          <cell r="A2" t="str">
            <v>گزارش مالی میان‌دوره‌ای</v>
          </cell>
          <cell r="B2">
            <v>0</v>
          </cell>
          <cell r="C2">
            <v>0</v>
          </cell>
          <cell r="D2">
            <v>0</v>
          </cell>
          <cell r="E2">
            <v>0</v>
          </cell>
          <cell r="F2">
            <v>0</v>
          </cell>
          <cell r="G2">
            <v>0</v>
          </cell>
          <cell r="H2">
            <v>0</v>
          </cell>
          <cell r="I2">
            <v>0</v>
          </cell>
        </row>
        <row r="3">
          <cell r="A3" t="str">
            <v>یادداشت‌های توضیحی صورت‌های مالی</v>
          </cell>
          <cell r="B3">
            <v>0</v>
          </cell>
          <cell r="C3">
            <v>0</v>
          </cell>
          <cell r="D3">
            <v>0</v>
          </cell>
          <cell r="E3">
            <v>0</v>
          </cell>
          <cell r="F3">
            <v>0</v>
          </cell>
          <cell r="G3">
            <v>0</v>
          </cell>
          <cell r="H3">
            <v>0</v>
          </cell>
          <cell r="I3">
            <v>0</v>
          </cell>
        </row>
      </sheetData>
      <sheetData sheetId="4">
        <row r="2">
          <cell r="A2" t="str">
            <v>گزارش مالی میان‌دوره‌ای</v>
          </cell>
        </row>
        <row r="3">
          <cell r="A3" t="str">
            <v>یادداشت‌های توضیحی صورت‌های مالی</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4"/>
  <sheetViews>
    <sheetView rightToLeft="1" view="pageBreakPreview" zoomScaleNormal="100" zoomScaleSheetLayoutView="100" workbookViewId="0">
      <selection activeCell="J21" sqref="J21"/>
    </sheetView>
  </sheetViews>
  <sheetFormatPr defaultRowHeight="12.75" x14ac:dyDescent="0.2"/>
  <cols>
    <col min="1" max="1" width="23.28515625" style="59" customWidth="1"/>
    <col min="2" max="2" width="1" style="59" customWidth="1"/>
    <col min="3" max="3" width="38.140625" style="59" bestFit="1" customWidth="1"/>
    <col min="4" max="4" width="1" style="59" customWidth="1"/>
    <col min="5" max="5" width="23.28515625" style="59" customWidth="1"/>
    <col min="6" max="6" width="1" style="59" customWidth="1"/>
    <col min="7" max="7" width="26.140625" style="59" customWidth="1"/>
    <col min="8" max="8" width="0.140625" style="59" customWidth="1"/>
    <col min="9" max="16384" width="9.140625" style="59"/>
  </cols>
  <sheetData>
    <row r="1" spans="1:8" ht="17.850000000000001" customHeight="1" x14ac:dyDescent="0.2">
      <c r="A1" s="227" t="s">
        <v>501</v>
      </c>
      <c r="B1" s="228"/>
      <c r="C1" s="228"/>
      <c r="D1" s="228"/>
      <c r="E1" s="228"/>
      <c r="F1" s="228"/>
      <c r="G1" s="228"/>
      <c r="H1" s="228"/>
    </row>
    <row r="2" spans="1:8" ht="17.850000000000001" hidden="1" customHeight="1" x14ac:dyDescent="0.2">
      <c r="A2" s="228" t="s">
        <v>388</v>
      </c>
      <c r="B2" s="228"/>
      <c r="C2" s="228"/>
      <c r="D2" s="228"/>
      <c r="E2" s="228"/>
      <c r="F2" s="228"/>
      <c r="G2" s="228"/>
      <c r="H2" s="136"/>
    </row>
    <row r="3" spans="1:8" ht="17.100000000000001" customHeight="1" x14ac:dyDescent="0.2">
      <c r="A3" s="229" t="s">
        <v>324</v>
      </c>
      <c r="B3" s="229"/>
      <c r="C3" s="229"/>
      <c r="D3" s="229"/>
      <c r="E3" s="229"/>
      <c r="F3" s="229"/>
      <c r="G3" s="229"/>
      <c r="H3" s="229"/>
    </row>
    <row r="4" spans="1:8" ht="17.850000000000001" customHeight="1" x14ac:dyDescent="0.2">
      <c r="A4" s="227" t="s">
        <v>500</v>
      </c>
      <c r="B4" s="229"/>
      <c r="C4" s="229"/>
      <c r="D4" s="229"/>
      <c r="E4" s="229"/>
      <c r="F4" s="229"/>
      <c r="G4" s="229"/>
      <c r="H4" s="229"/>
    </row>
    <row r="5" spans="1:8" ht="17.850000000000001" customHeight="1" x14ac:dyDescent="0.2">
      <c r="A5" s="60"/>
      <c r="B5" s="60"/>
      <c r="C5" s="60"/>
      <c r="D5" s="60"/>
      <c r="E5" s="60"/>
      <c r="F5" s="60"/>
      <c r="G5" s="60"/>
      <c r="H5" s="60"/>
    </row>
    <row r="6" spans="1:8" ht="54" customHeight="1" x14ac:dyDescent="0.2">
      <c r="A6" s="223" t="s">
        <v>502</v>
      </c>
      <c r="B6" s="224"/>
      <c r="C6" s="224"/>
      <c r="D6" s="224"/>
      <c r="E6" s="224"/>
      <c r="F6" s="224"/>
      <c r="G6" s="224"/>
      <c r="H6" s="224"/>
    </row>
    <row r="7" spans="1:8" ht="22.9" customHeight="1" x14ac:dyDescent="0.2">
      <c r="G7" s="230" t="s">
        <v>3</v>
      </c>
      <c r="H7" s="230"/>
    </row>
    <row r="8" spans="1:8" ht="24.95" customHeight="1" x14ac:dyDescent="0.2">
      <c r="A8" s="226" t="s">
        <v>4</v>
      </c>
      <c r="B8" s="226"/>
      <c r="C8" s="226"/>
      <c r="G8" s="61">
        <v>2</v>
      </c>
      <c r="H8" s="62"/>
    </row>
    <row r="9" spans="1:8" ht="24.95" customHeight="1" x14ac:dyDescent="0.2">
      <c r="A9" s="226" t="s">
        <v>5</v>
      </c>
      <c r="B9" s="226"/>
      <c r="C9" s="226"/>
      <c r="G9" s="63">
        <v>3</v>
      </c>
    </row>
    <row r="10" spans="1:8" ht="24.95" customHeight="1" x14ac:dyDescent="0.2">
      <c r="A10" s="226" t="s">
        <v>6</v>
      </c>
      <c r="B10" s="226"/>
      <c r="C10" s="226"/>
      <c r="G10" s="63"/>
    </row>
    <row r="11" spans="1:8" ht="20.100000000000001" customHeight="1" x14ac:dyDescent="0.2">
      <c r="A11" s="220" t="s">
        <v>7</v>
      </c>
      <c r="B11" s="220"/>
      <c r="C11" s="220"/>
      <c r="G11" s="63">
        <v>4</v>
      </c>
    </row>
    <row r="12" spans="1:8" ht="20.100000000000001" hidden="1" customHeight="1" x14ac:dyDescent="0.2">
      <c r="A12" s="220" t="s">
        <v>8</v>
      </c>
      <c r="B12" s="220"/>
      <c r="C12" s="220"/>
      <c r="G12" s="63">
        <v>4</v>
      </c>
    </row>
    <row r="13" spans="1:8" ht="20.100000000000001" customHeight="1" x14ac:dyDescent="0.2">
      <c r="A13" s="220" t="s">
        <v>9</v>
      </c>
      <c r="B13" s="220"/>
      <c r="C13" s="220"/>
      <c r="G13" s="63">
        <v>5</v>
      </c>
    </row>
    <row r="14" spans="1:8" ht="20.100000000000001" customHeight="1" x14ac:dyDescent="0.2">
      <c r="A14" s="220" t="s">
        <v>10</v>
      </c>
      <c r="B14" s="220"/>
      <c r="C14" s="220"/>
      <c r="G14" s="64" t="s">
        <v>380</v>
      </c>
    </row>
    <row r="15" spans="1:8" ht="20.100000000000001" customHeight="1" x14ac:dyDescent="0.2">
      <c r="A15" s="219" t="s">
        <v>325</v>
      </c>
      <c r="B15" s="220"/>
      <c r="C15" s="220"/>
      <c r="G15" s="64" t="s">
        <v>469</v>
      </c>
    </row>
    <row r="16" spans="1:8" ht="5.85" customHeight="1" x14ac:dyDescent="0.2"/>
    <row r="17" spans="1:8" ht="63.75" customHeight="1" x14ac:dyDescent="0.2">
      <c r="A17" s="221" t="s">
        <v>394</v>
      </c>
      <c r="B17" s="222"/>
      <c r="C17" s="222"/>
      <c r="D17" s="222"/>
      <c r="E17" s="222"/>
      <c r="F17" s="222"/>
      <c r="G17" s="222"/>
      <c r="H17" s="222"/>
    </row>
    <row r="18" spans="1:8" ht="24" customHeight="1" x14ac:dyDescent="0.2">
      <c r="A18" s="222"/>
      <c r="B18" s="222"/>
      <c r="C18" s="222"/>
      <c r="D18" s="222"/>
      <c r="E18" s="222"/>
      <c r="F18" s="222"/>
      <c r="G18" s="222"/>
      <c r="H18" s="222"/>
    </row>
    <row r="19" spans="1:8" ht="11.1" customHeight="1" x14ac:dyDescent="0.2"/>
    <row r="20" spans="1:8" ht="29.65" customHeight="1" x14ac:dyDescent="0.2">
      <c r="A20" s="223" t="s">
        <v>691</v>
      </c>
      <c r="B20" s="224"/>
      <c r="C20" s="224"/>
      <c r="D20" s="224"/>
      <c r="E20" s="224"/>
      <c r="F20" s="224"/>
      <c r="G20" s="224"/>
      <c r="H20" s="224"/>
    </row>
    <row r="21" spans="1:8" ht="11.1" customHeight="1" x14ac:dyDescent="0.2"/>
    <row r="22" spans="1:8" ht="17.100000000000001" customHeight="1" x14ac:dyDescent="0.2">
      <c r="A22" s="65" t="s">
        <v>11</v>
      </c>
      <c r="C22" s="65" t="s">
        <v>12</v>
      </c>
      <c r="E22" s="65" t="s">
        <v>13</v>
      </c>
      <c r="G22" s="225" t="s">
        <v>14</v>
      </c>
      <c r="H22" s="225"/>
    </row>
    <row r="23" spans="1:8" ht="50.1" customHeight="1" x14ac:dyDescent="0.2">
      <c r="A23" s="66" t="s">
        <v>15</v>
      </c>
      <c r="C23" s="66" t="s">
        <v>16</v>
      </c>
      <c r="E23" s="66" t="s">
        <v>326</v>
      </c>
      <c r="G23" s="62"/>
      <c r="H23" s="62"/>
    </row>
    <row r="24" spans="1:8" ht="50.1" customHeight="1" x14ac:dyDescent="0.2">
      <c r="A24" s="67" t="s">
        <v>17</v>
      </c>
      <c r="C24" s="67" t="s">
        <v>327</v>
      </c>
      <c r="E24" s="134" t="s">
        <v>387</v>
      </c>
    </row>
  </sheetData>
  <mergeCells count="17">
    <mergeCell ref="A8:C8"/>
    <mergeCell ref="A1:H1"/>
    <mergeCell ref="A3:H3"/>
    <mergeCell ref="A4:H4"/>
    <mergeCell ref="A6:H6"/>
    <mergeCell ref="G7:H7"/>
    <mergeCell ref="A2:G2"/>
    <mergeCell ref="A15:C15"/>
    <mergeCell ref="A17:H18"/>
    <mergeCell ref="A20:H20"/>
    <mergeCell ref="G22:H22"/>
    <mergeCell ref="A9:C9"/>
    <mergeCell ref="A10:C10"/>
    <mergeCell ref="A11:C11"/>
    <mergeCell ref="A12:C12"/>
    <mergeCell ref="A13:C13"/>
    <mergeCell ref="A14:C14"/>
  </mergeCells>
  <pageMargins left="0.39370078740157499" right="0.39370078740157499" top="1.5748031496063" bottom="0.39370078740157499" header="0" footer="0"/>
  <pageSetup paperSize="9" scale="85" orientation="portrait" r:id="rId1"/>
  <headerFooter>
    <oddFooter>&amp;C&amp;"B Mitra,Regular"&amp;P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72"/>
  <sheetViews>
    <sheetView rightToLeft="1" topLeftCell="A55" workbookViewId="0">
      <selection activeCell="I72" sqref="I72"/>
    </sheetView>
  </sheetViews>
  <sheetFormatPr defaultRowHeight="12.75" x14ac:dyDescent="0.2"/>
  <cols>
    <col min="1" max="1" width="50.7109375" bestFit="1" customWidth="1"/>
    <col min="2" max="2" width="1" customWidth="1"/>
    <col min="3" max="3" width="8.42578125" bestFit="1" customWidth="1"/>
    <col min="4" max="4" width="1" customWidth="1"/>
    <col min="5" max="5" width="19.28515625" bestFit="1" customWidth="1"/>
    <col min="6" max="6" width="1" customWidth="1"/>
    <col min="7" max="7" width="20.5703125" bestFit="1" customWidth="1"/>
    <col min="8" max="8" width="1" customWidth="1"/>
    <col min="9" max="9" width="20.5703125" bestFit="1" customWidth="1"/>
    <col min="10" max="10" width="1" customWidth="1"/>
    <col min="11" max="11" width="19.7109375" bestFit="1" customWidth="1"/>
    <col min="14" max="14" width="11.140625" bestFit="1" customWidth="1"/>
  </cols>
  <sheetData>
    <row r="1" spans="1:11" ht="17.850000000000001" customHeight="1" x14ac:dyDescent="0.2">
      <c r="A1" s="233" t="str">
        <f>'6'!A1:M1</f>
        <v>صندوق سرمایه گذاری در اوراق بهادار با درآمد ثابت نشان هامرز</v>
      </c>
      <c r="B1" s="233"/>
      <c r="C1" s="233"/>
      <c r="D1" s="233"/>
      <c r="E1" s="233"/>
      <c r="F1" s="233"/>
      <c r="G1" s="233"/>
      <c r="H1" s="233"/>
      <c r="I1" s="233"/>
      <c r="J1" s="233"/>
      <c r="K1" s="233"/>
    </row>
    <row r="2" spans="1:11" ht="17.850000000000001" hidden="1" customHeight="1" x14ac:dyDescent="0.2">
      <c r="A2" s="233" t="str">
        <f>'6'!A2:M2</f>
        <v>گزارش مالی میان‌دوره‌ای</v>
      </c>
      <c r="B2" s="233"/>
      <c r="C2" s="233"/>
      <c r="D2" s="233"/>
      <c r="E2" s="233"/>
      <c r="F2" s="233"/>
      <c r="G2" s="233"/>
      <c r="H2" s="233"/>
      <c r="I2" s="233"/>
      <c r="J2" s="233"/>
      <c r="K2" s="233"/>
    </row>
    <row r="3" spans="1:11" ht="17.100000000000001" customHeight="1" x14ac:dyDescent="0.2">
      <c r="A3" s="233" t="s">
        <v>1</v>
      </c>
      <c r="B3" s="233"/>
      <c r="C3" s="233"/>
      <c r="D3" s="233"/>
      <c r="E3" s="233"/>
      <c r="F3" s="233"/>
      <c r="G3" s="233"/>
      <c r="H3" s="233"/>
      <c r="I3" s="233"/>
      <c r="J3" s="233"/>
      <c r="K3" s="233"/>
    </row>
    <row r="4" spans="1:11" ht="17.850000000000001" customHeight="1" x14ac:dyDescent="0.2">
      <c r="A4" s="233" t="str">
        <f>'7'!A3:Q3</f>
        <v xml:space="preserve"> دوره مالی شش ماهه منتهی به 31خرداد1403</v>
      </c>
      <c r="B4" s="233"/>
      <c r="C4" s="233"/>
      <c r="D4" s="233"/>
      <c r="E4" s="233"/>
      <c r="F4" s="233"/>
      <c r="G4" s="233"/>
      <c r="H4" s="233"/>
      <c r="I4" s="233"/>
      <c r="J4" s="233"/>
      <c r="K4" s="233"/>
    </row>
    <row r="5" spans="1:11" ht="22.9" customHeight="1" x14ac:dyDescent="0.2">
      <c r="A5" s="241" t="s">
        <v>436</v>
      </c>
      <c r="B5" s="241"/>
      <c r="C5" s="241"/>
      <c r="D5" s="241"/>
      <c r="E5" s="241"/>
      <c r="F5" s="241"/>
      <c r="G5" s="241"/>
      <c r="H5" s="241"/>
      <c r="I5" s="241"/>
      <c r="J5" s="241"/>
      <c r="K5" s="241"/>
    </row>
    <row r="6" spans="1:11" ht="17.850000000000001" customHeight="1" x14ac:dyDescent="0.2">
      <c r="A6" s="241" t="s">
        <v>144</v>
      </c>
      <c r="B6" s="241"/>
      <c r="C6" s="241"/>
      <c r="D6" s="241"/>
      <c r="E6" s="241"/>
      <c r="F6" s="241"/>
      <c r="G6" s="241"/>
      <c r="H6" s="241"/>
      <c r="I6" s="241"/>
      <c r="J6" s="241"/>
      <c r="K6" s="241"/>
    </row>
    <row r="7" spans="1:11" ht="17.850000000000001" customHeight="1" x14ac:dyDescent="0.2">
      <c r="E7" s="271" t="s">
        <v>503</v>
      </c>
      <c r="F7" s="271"/>
      <c r="G7" s="271"/>
      <c r="H7" s="271"/>
      <c r="I7" s="271"/>
      <c r="K7" s="164" t="s">
        <v>504</v>
      </c>
    </row>
    <row r="8" spans="1:11" ht="17.100000000000001" customHeight="1" x14ac:dyDescent="0.2">
      <c r="C8" s="4" t="s">
        <v>20</v>
      </c>
      <c r="E8" s="43" t="s">
        <v>145</v>
      </c>
      <c r="F8" s="2"/>
      <c r="G8" s="43" t="s">
        <v>146</v>
      </c>
      <c r="H8" s="2"/>
      <c r="I8" s="43" t="s">
        <v>147</v>
      </c>
      <c r="K8" s="43" t="s">
        <v>147</v>
      </c>
    </row>
    <row r="9" spans="1:11" ht="17.850000000000001" customHeight="1" x14ac:dyDescent="0.2">
      <c r="C9" s="2"/>
      <c r="E9" s="44" t="s">
        <v>23</v>
      </c>
      <c r="G9" s="6" t="s">
        <v>108</v>
      </c>
      <c r="I9" s="44" t="s">
        <v>23</v>
      </c>
      <c r="K9" s="166" t="s">
        <v>23</v>
      </c>
    </row>
    <row r="10" spans="1:11" ht="22.9" customHeight="1" x14ac:dyDescent="0.2">
      <c r="A10" s="7" t="s">
        <v>148</v>
      </c>
      <c r="C10" s="140" t="s">
        <v>125</v>
      </c>
      <c r="E10" s="17">
        <f>E43</f>
        <v>45367643607</v>
      </c>
      <c r="G10" s="157" t="s">
        <v>476</v>
      </c>
      <c r="I10" s="17">
        <f>I43</f>
        <v>44925112093</v>
      </c>
      <c r="K10" s="184">
        <f>K43</f>
        <v>3780509506</v>
      </c>
    </row>
    <row r="11" spans="1:11" ht="23.65" hidden="1" customHeight="1" x14ac:dyDescent="0.2">
      <c r="A11" s="7" t="s">
        <v>149</v>
      </c>
      <c r="C11" s="1" t="s">
        <v>150</v>
      </c>
      <c r="E11" s="17">
        <v>0</v>
      </c>
      <c r="G11" s="68"/>
      <c r="I11" s="17">
        <v>0</v>
      </c>
      <c r="K11" s="184">
        <v>0</v>
      </c>
    </row>
    <row r="12" spans="1:11" ht="22.9" hidden="1" customHeight="1" x14ac:dyDescent="0.2">
      <c r="A12" s="7" t="s">
        <v>151</v>
      </c>
      <c r="C12" s="1" t="s">
        <v>152</v>
      </c>
      <c r="E12" s="45"/>
      <c r="G12" s="68"/>
      <c r="I12" s="46">
        <v>0</v>
      </c>
      <c r="K12" s="184">
        <v>0</v>
      </c>
    </row>
    <row r="13" spans="1:11" ht="17.850000000000001" customHeight="1" thickBot="1" x14ac:dyDescent="0.25">
      <c r="E13" s="47">
        <f>SUM(E10:E12)</f>
        <v>45367643607</v>
      </c>
      <c r="G13" s="116"/>
      <c r="I13" s="47">
        <f>SUM(I10:I12)</f>
        <v>44925112093</v>
      </c>
      <c r="K13" s="185">
        <f>SUM(K10:K12)</f>
        <v>3780509506</v>
      </c>
    </row>
    <row r="14" spans="1:11" ht="10.5" customHeight="1" thickTop="1" x14ac:dyDescent="0.2">
      <c r="A14" s="297" t="s">
        <v>437</v>
      </c>
      <c r="B14" s="297"/>
      <c r="C14" s="297"/>
      <c r="D14" s="297"/>
      <c r="E14" s="298"/>
      <c r="F14" s="297"/>
      <c r="G14" s="297"/>
      <c r="H14" s="297"/>
      <c r="I14" s="298"/>
      <c r="J14" s="297"/>
      <c r="K14" s="297"/>
    </row>
    <row r="15" spans="1:11" ht="17.850000000000001" customHeight="1" x14ac:dyDescent="0.2">
      <c r="A15" s="200" t="s">
        <v>678</v>
      </c>
      <c r="E15" s="299" t="str">
        <f>E7</f>
        <v>1403/03/31</v>
      </c>
      <c r="F15" s="299"/>
      <c r="G15" s="299"/>
      <c r="H15" s="299"/>
      <c r="I15" s="299"/>
      <c r="K15" s="201" t="str">
        <f>K7</f>
        <v>1402/09/30</v>
      </c>
    </row>
    <row r="16" spans="1:11" ht="23.65" customHeight="1" x14ac:dyDescent="0.2">
      <c r="E16" s="27" t="s">
        <v>145</v>
      </c>
      <c r="F16" s="2"/>
      <c r="G16" s="27" t="s">
        <v>146</v>
      </c>
      <c r="H16" s="2"/>
      <c r="I16" s="27" t="s">
        <v>147</v>
      </c>
      <c r="K16" s="27" t="s">
        <v>147</v>
      </c>
    </row>
    <row r="17" spans="1:11" ht="17.100000000000001" customHeight="1" x14ac:dyDescent="0.2">
      <c r="E17" s="6" t="s">
        <v>23</v>
      </c>
      <c r="G17" s="6" t="s">
        <v>108</v>
      </c>
      <c r="I17" s="6" t="s">
        <v>23</v>
      </c>
      <c r="K17" s="166" t="s">
        <v>23</v>
      </c>
    </row>
    <row r="18" spans="1:11" ht="17.100000000000001" customHeight="1" x14ac:dyDescent="0.2">
      <c r="A18" s="3" t="s">
        <v>511</v>
      </c>
      <c r="E18" s="30">
        <v>0</v>
      </c>
      <c r="G18" s="109" t="s">
        <v>425</v>
      </c>
      <c r="I18" s="30">
        <v>0</v>
      </c>
      <c r="K18" s="30">
        <v>242653376</v>
      </c>
    </row>
    <row r="19" spans="1:11" ht="17.100000000000001" customHeight="1" x14ac:dyDescent="0.2">
      <c r="A19" s="3" t="s">
        <v>512</v>
      </c>
      <c r="E19" s="30">
        <v>0</v>
      </c>
      <c r="G19" s="109" t="s">
        <v>627</v>
      </c>
      <c r="I19" s="30">
        <v>0</v>
      </c>
      <c r="K19" s="30">
        <v>390710379</v>
      </c>
    </row>
    <row r="20" spans="1:11" ht="17.100000000000001" customHeight="1" x14ac:dyDescent="0.2">
      <c r="A20" s="3" t="s">
        <v>513</v>
      </c>
      <c r="E20" s="30">
        <v>0</v>
      </c>
      <c r="G20" s="109" t="s">
        <v>627</v>
      </c>
      <c r="I20" s="30">
        <v>0</v>
      </c>
      <c r="K20" s="30">
        <v>134901621</v>
      </c>
    </row>
    <row r="21" spans="1:11" ht="17.100000000000001" customHeight="1" x14ac:dyDescent="0.2">
      <c r="A21" s="3" t="s">
        <v>515</v>
      </c>
      <c r="E21" s="30">
        <v>0</v>
      </c>
      <c r="G21" s="109" t="s">
        <v>627</v>
      </c>
      <c r="I21" s="30">
        <v>0</v>
      </c>
      <c r="K21" s="30">
        <v>390710379</v>
      </c>
    </row>
    <row r="22" spans="1:11" ht="17.100000000000001" customHeight="1" x14ac:dyDescent="0.2">
      <c r="A22" s="3" t="s">
        <v>516</v>
      </c>
      <c r="E22" s="30">
        <v>0</v>
      </c>
      <c r="G22" s="109" t="s">
        <v>627</v>
      </c>
      <c r="I22" s="30">
        <v>0</v>
      </c>
      <c r="K22" s="30">
        <v>641036798</v>
      </c>
    </row>
    <row r="23" spans="1:11" ht="17.100000000000001" customHeight="1" x14ac:dyDescent="0.2">
      <c r="A23" s="3" t="s">
        <v>517</v>
      </c>
      <c r="E23" s="30">
        <v>0</v>
      </c>
      <c r="G23" s="109" t="s">
        <v>627</v>
      </c>
      <c r="I23" s="30">
        <v>0</v>
      </c>
      <c r="K23" s="30">
        <v>640974079</v>
      </c>
    </row>
    <row r="24" spans="1:11" ht="17.100000000000001" customHeight="1" x14ac:dyDescent="0.2">
      <c r="A24" s="3" t="s">
        <v>518</v>
      </c>
      <c r="E24" s="30">
        <v>0</v>
      </c>
      <c r="G24" s="109" t="s">
        <v>627</v>
      </c>
      <c r="I24" s="30">
        <v>0</v>
      </c>
      <c r="K24" s="30">
        <v>640927062</v>
      </c>
    </row>
    <row r="25" spans="1:11" ht="17.100000000000001" customHeight="1" x14ac:dyDescent="0.2">
      <c r="A25" s="3" t="s">
        <v>520</v>
      </c>
      <c r="E25" s="30">
        <v>0</v>
      </c>
      <c r="G25" s="109" t="s">
        <v>543</v>
      </c>
      <c r="I25" s="30">
        <v>0</v>
      </c>
      <c r="K25" s="30">
        <v>698595812</v>
      </c>
    </row>
    <row r="26" spans="1:11" ht="17.100000000000001" customHeight="1" x14ac:dyDescent="0.2">
      <c r="A26" s="3" t="s">
        <v>521</v>
      </c>
      <c r="E26" s="30">
        <v>65281690</v>
      </c>
      <c r="G26" s="109" t="s">
        <v>544</v>
      </c>
      <c r="I26" s="30">
        <v>63864799</v>
      </c>
      <c r="K26" s="30">
        <v>0</v>
      </c>
    </row>
    <row r="27" spans="1:11" ht="17.100000000000001" customHeight="1" x14ac:dyDescent="0.2">
      <c r="A27" s="3" t="s">
        <v>625</v>
      </c>
      <c r="E27" s="30">
        <v>52017986</v>
      </c>
      <c r="G27" s="109" t="s">
        <v>545</v>
      </c>
      <c r="I27" s="30">
        <v>51386189</v>
      </c>
      <c r="K27" s="30">
        <v>0</v>
      </c>
    </row>
    <row r="28" spans="1:11" ht="17.100000000000001" customHeight="1" x14ac:dyDescent="0.2">
      <c r="A28" s="3" t="s">
        <v>522</v>
      </c>
      <c r="E28" s="30">
        <v>478309745</v>
      </c>
      <c r="G28" s="109" t="s">
        <v>545</v>
      </c>
      <c r="I28" s="30">
        <v>471736369</v>
      </c>
      <c r="K28" s="30">
        <v>0</v>
      </c>
    </row>
    <row r="29" spans="1:11" ht="17.100000000000001" customHeight="1" x14ac:dyDescent="0.2">
      <c r="A29" s="3" t="s">
        <v>523</v>
      </c>
      <c r="E29" s="30">
        <v>1814160647</v>
      </c>
      <c r="G29" s="109" t="s">
        <v>545</v>
      </c>
      <c r="I29" s="30">
        <v>1786340589</v>
      </c>
      <c r="K29" s="30">
        <v>0</v>
      </c>
    </row>
    <row r="30" spans="1:11" ht="17.100000000000001" customHeight="1" x14ac:dyDescent="0.2">
      <c r="A30" s="3" t="s">
        <v>524</v>
      </c>
      <c r="E30" s="30">
        <v>890636009</v>
      </c>
      <c r="G30" s="109" t="s">
        <v>545</v>
      </c>
      <c r="I30" s="30">
        <v>874859848</v>
      </c>
      <c r="K30" s="30">
        <v>0</v>
      </c>
    </row>
    <row r="31" spans="1:11" ht="17.100000000000001" customHeight="1" x14ac:dyDescent="0.2">
      <c r="A31" s="3" t="s">
        <v>525</v>
      </c>
      <c r="E31" s="30">
        <v>1493061713</v>
      </c>
      <c r="G31" s="109" t="s">
        <v>545</v>
      </c>
      <c r="I31" s="30">
        <v>1465434666</v>
      </c>
      <c r="K31" s="30">
        <v>0</v>
      </c>
    </row>
    <row r="32" spans="1:11" ht="17.100000000000001" customHeight="1" x14ac:dyDescent="0.2">
      <c r="A32" s="3" t="s">
        <v>526</v>
      </c>
      <c r="E32" s="30">
        <v>826229504</v>
      </c>
      <c r="G32" s="109" t="s">
        <v>545</v>
      </c>
      <c r="I32" s="30">
        <v>810289385</v>
      </c>
      <c r="K32" s="30">
        <v>0</v>
      </c>
    </row>
    <row r="33" spans="1:14" ht="17.100000000000001" customHeight="1" x14ac:dyDescent="0.2">
      <c r="A33" s="3" t="s">
        <v>527</v>
      </c>
      <c r="E33" s="30">
        <v>862750000</v>
      </c>
      <c r="G33" s="109" t="s">
        <v>545</v>
      </c>
      <c r="I33" s="30">
        <v>845425703</v>
      </c>
      <c r="K33" s="30">
        <v>0</v>
      </c>
    </row>
    <row r="34" spans="1:14" ht="17.100000000000001" customHeight="1" x14ac:dyDescent="0.2">
      <c r="A34" s="3" t="s">
        <v>626</v>
      </c>
      <c r="E34" s="30">
        <v>22553334</v>
      </c>
      <c r="G34" s="109" t="s">
        <v>545</v>
      </c>
      <c r="I34" s="30">
        <v>22082719</v>
      </c>
      <c r="K34" s="30">
        <v>0</v>
      </c>
    </row>
    <row r="35" spans="1:14" ht="17.100000000000001" customHeight="1" x14ac:dyDescent="0.2">
      <c r="A35" s="3" t="s">
        <v>528</v>
      </c>
      <c r="E35" s="30">
        <v>1584218115</v>
      </c>
      <c r="G35" s="109" t="s">
        <v>546</v>
      </c>
      <c r="I35" s="30">
        <v>1545578649</v>
      </c>
      <c r="K35" s="30">
        <v>0</v>
      </c>
    </row>
    <row r="36" spans="1:14" ht="17.100000000000001" customHeight="1" x14ac:dyDescent="0.2">
      <c r="A36" s="3" t="s">
        <v>529</v>
      </c>
      <c r="E36" s="30">
        <v>4598803274</v>
      </c>
      <c r="G36" s="109" t="s">
        <v>545</v>
      </c>
      <c r="I36" s="30">
        <v>4580032648</v>
      </c>
      <c r="K36" s="30">
        <v>0</v>
      </c>
    </row>
    <row r="37" spans="1:14" ht="18" customHeight="1" x14ac:dyDescent="0.2">
      <c r="A37" s="3" t="s">
        <v>530</v>
      </c>
      <c r="E37" s="30">
        <v>1654519992</v>
      </c>
      <c r="G37" s="109" t="s">
        <v>546</v>
      </c>
      <c r="I37" s="30">
        <v>1644924599</v>
      </c>
      <c r="K37" s="30">
        <v>0</v>
      </c>
    </row>
    <row r="38" spans="1:14" ht="18" customHeight="1" x14ac:dyDescent="0.2">
      <c r="A38" s="3" t="s">
        <v>531</v>
      </c>
      <c r="E38" s="30">
        <v>16950170482</v>
      </c>
      <c r="G38" s="109" t="s">
        <v>545</v>
      </c>
      <c r="I38" s="30">
        <v>16839745919</v>
      </c>
      <c r="K38" s="30">
        <v>0</v>
      </c>
    </row>
    <row r="39" spans="1:14" ht="18" customHeight="1" x14ac:dyDescent="0.2">
      <c r="A39" s="3" t="s">
        <v>532</v>
      </c>
      <c r="E39" s="30">
        <v>6305881956</v>
      </c>
      <c r="G39" s="109" t="s">
        <v>545</v>
      </c>
      <c r="I39" s="30">
        <v>6244461028</v>
      </c>
      <c r="K39" s="30">
        <v>0</v>
      </c>
    </row>
    <row r="40" spans="1:14" ht="18" customHeight="1" x14ac:dyDescent="0.2">
      <c r="A40" s="3" t="s">
        <v>533</v>
      </c>
      <c r="E40" s="30">
        <v>7049999988</v>
      </c>
      <c r="G40" s="109" t="s">
        <v>546</v>
      </c>
      <c r="I40" s="30">
        <v>6974443517</v>
      </c>
      <c r="K40" s="30">
        <v>0</v>
      </c>
    </row>
    <row r="41" spans="1:14" ht="18" customHeight="1" x14ac:dyDescent="0.2">
      <c r="A41" s="3" t="s">
        <v>534</v>
      </c>
      <c r="E41" s="30">
        <v>325606552</v>
      </c>
      <c r="G41" s="109" t="s">
        <v>545</v>
      </c>
      <c r="I41" s="30">
        <v>319581652</v>
      </c>
      <c r="K41" s="30">
        <v>0</v>
      </c>
    </row>
    <row r="42" spans="1:14" ht="18" customHeight="1" x14ac:dyDescent="0.2">
      <c r="A42" s="3" t="s">
        <v>535</v>
      </c>
      <c r="E42" s="30">
        <v>393442620</v>
      </c>
      <c r="G42" s="109" t="s">
        <v>545</v>
      </c>
      <c r="I42" s="30">
        <v>384923814</v>
      </c>
      <c r="K42" s="30">
        <v>0</v>
      </c>
    </row>
    <row r="43" spans="1:14" ht="22.9" customHeight="1" thickBot="1" x14ac:dyDescent="0.25">
      <c r="E43" s="47">
        <f>SUM(E18:E42)</f>
        <v>45367643607</v>
      </c>
      <c r="G43" s="117"/>
      <c r="I43" s="47">
        <f>SUM(I18:I42)</f>
        <v>44925112093</v>
      </c>
      <c r="K43" s="152">
        <f>SUM(K18:K42)</f>
        <v>3780509506</v>
      </c>
      <c r="N43" s="123"/>
    </row>
    <row r="44" spans="1:14" ht="23.65" hidden="1" customHeight="1" thickTop="1" x14ac:dyDescent="0.2">
      <c r="A44" s="241" t="s">
        <v>156</v>
      </c>
      <c r="B44" s="241"/>
      <c r="C44" s="241"/>
      <c r="D44" s="241"/>
      <c r="E44" s="300"/>
      <c r="F44" s="241"/>
      <c r="G44" s="241"/>
      <c r="H44" s="241"/>
      <c r="I44" s="241"/>
      <c r="J44" s="241"/>
      <c r="K44" s="241"/>
    </row>
    <row r="45" spans="1:14" ht="17.100000000000001" hidden="1" customHeight="1" x14ac:dyDescent="0.2">
      <c r="E45" s="271" t="s">
        <v>21</v>
      </c>
      <c r="F45" s="271"/>
      <c r="G45" s="271"/>
      <c r="H45" s="271"/>
      <c r="I45" s="271"/>
      <c r="K45" s="69" t="s">
        <v>22</v>
      </c>
    </row>
    <row r="46" spans="1:14" ht="23.65" hidden="1" customHeight="1" x14ac:dyDescent="0.2">
      <c r="E46" s="27" t="s">
        <v>145</v>
      </c>
      <c r="F46" s="2"/>
      <c r="G46" s="27" t="s">
        <v>146</v>
      </c>
      <c r="H46" s="2"/>
      <c r="I46" s="27" t="s">
        <v>147</v>
      </c>
      <c r="K46" s="72" t="s">
        <v>147</v>
      </c>
    </row>
    <row r="47" spans="1:14" ht="17.100000000000001" hidden="1" customHeight="1" x14ac:dyDescent="0.2">
      <c r="E47" s="35" t="s">
        <v>23</v>
      </c>
      <c r="G47" s="35" t="s">
        <v>108</v>
      </c>
      <c r="I47" s="35" t="s">
        <v>23</v>
      </c>
      <c r="K47" s="70" t="s">
        <v>23</v>
      </c>
    </row>
    <row r="48" spans="1:14" ht="23.65" hidden="1" customHeight="1" thickBot="1" x14ac:dyDescent="0.25">
      <c r="E48" s="47">
        <v>0</v>
      </c>
      <c r="G48" s="48"/>
      <c r="I48" s="47">
        <v>0</v>
      </c>
      <c r="K48" s="116">
        <v>0</v>
      </c>
    </row>
    <row r="49" spans="1:11" ht="22.9" hidden="1" customHeight="1" thickTop="1" x14ac:dyDescent="0.2">
      <c r="A49" s="241" t="s">
        <v>157</v>
      </c>
      <c r="B49" s="241"/>
      <c r="C49" s="241"/>
      <c r="D49" s="241"/>
      <c r="E49" s="300"/>
      <c r="F49" s="241"/>
      <c r="G49" s="300"/>
      <c r="H49" s="241"/>
      <c r="I49" s="300"/>
      <c r="J49" s="241"/>
      <c r="K49" s="241"/>
    </row>
    <row r="50" spans="1:11" ht="17.850000000000001" hidden="1" customHeight="1" x14ac:dyDescent="0.2">
      <c r="E50" s="5" t="s">
        <v>21</v>
      </c>
      <c r="G50" s="5" t="s">
        <v>22</v>
      </c>
    </row>
    <row r="51" spans="1:11" ht="22.9" hidden="1" customHeight="1" x14ac:dyDescent="0.2">
      <c r="E51" s="27" t="s">
        <v>147</v>
      </c>
      <c r="G51" s="27" t="s">
        <v>147</v>
      </c>
    </row>
    <row r="52" spans="1:11" ht="17.850000000000001" hidden="1" customHeight="1" x14ac:dyDescent="0.2">
      <c r="E52" s="35" t="s">
        <v>23</v>
      </c>
      <c r="G52" s="35" t="s">
        <v>23</v>
      </c>
    </row>
    <row r="53" spans="1:11" ht="23.65" hidden="1" customHeight="1" x14ac:dyDescent="0.2">
      <c r="E53" s="141">
        <v>0</v>
      </c>
      <c r="G53" s="141">
        <v>0</v>
      </c>
    </row>
    <row r="54" spans="1:11" ht="23.65" hidden="1" customHeight="1" x14ac:dyDescent="0.2">
      <c r="E54" s="9"/>
      <c r="G54" s="9"/>
    </row>
    <row r="55" spans="1:11" ht="22.9" customHeight="1" thickTop="1" x14ac:dyDescent="0.2">
      <c r="A55" s="200" t="s">
        <v>452</v>
      </c>
      <c r="B55" s="200"/>
      <c r="C55" s="200"/>
      <c r="D55" s="200"/>
      <c r="E55" s="200"/>
      <c r="F55" s="200"/>
      <c r="G55" s="200"/>
      <c r="H55" s="200"/>
      <c r="I55" s="200"/>
      <c r="J55" s="200"/>
      <c r="K55" s="200"/>
    </row>
    <row r="56" spans="1:11" ht="17.850000000000001" customHeight="1" x14ac:dyDescent="0.2">
      <c r="E56" s="271" t="str">
        <f>E15</f>
        <v>1403/03/31</v>
      </c>
      <c r="F56" s="271"/>
      <c r="G56" s="271"/>
      <c r="H56" s="271"/>
      <c r="I56" s="271"/>
      <c r="J56" s="271"/>
      <c r="K56" s="271"/>
    </row>
    <row r="57" spans="1:11" ht="57.75" customHeight="1" x14ac:dyDescent="0.2">
      <c r="E57" s="27" t="s">
        <v>158</v>
      </c>
      <c r="F57" s="2"/>
      <c r="G57" s="27" t="s">
        <v>159</v>
      </c>
      <c r="H57" s="2"/>
      <c r="I57" s="27" t="s">
        <v>160</v>
      </c>
      <c r="J57" s="2"/>
      <c r="K57" s="27" t="s">
        <v>161</v>
      </c>
    </row>
    <row r="58" spans="1:11" ht="17.850000000000001" customHeight="1" x14ac:dyDescent="0.2">
      <c r="E58" s="6" t="s">
        <v>23</v>
      </c>
      <c r="G58" s="6" t="s">
        <v>23</v>
      </c>
      <c r="I58" s="6" t="s">
        <v>23</v>
      </c>
      <c r="K58" s="6" t="s">
        <v>23</v>
      </c>
    </row>
    <row r="59" spans="1:11" ht="17.850000000000001" customHeight="1" x14ac:dyDescent="0.2">
      <c r="A59" s="3" t="s">
        <v>628</v>
      </c>
      <c r="E59" s="51">
        <v>0</v>
      </c>
      <c r="F59" s="51"/>
      <c r="G59" s="51">
        <v>3553846719134</v>
      </c>
      <c r="H59" s="51"/>
      <c r="I59" s="51">
        <v>3553794585515</v>
      </c>
      <c r="J59" s="51"/>
      <c r="K59" s="51">
        <v>52133619</v>
      </c>
    </row>
    <row r="60" spans="1:11" ht="17.850000000000001" customHeight="1" x14ac:dyDescent="0.2">
      <c r="A60" s="3" t="s">
        <v>629</v>
      </c>
      <c r="E60" s="51">
        <v>437700</v>
      </c>
      <c r="F60" s="51"/>
      <c r="G60" s="51">
        <v>702113995672</v>
      </c>
      <c r="H60" s="51"/>
      <c r="I60" s="51">
        <v>702397370767</v>
      </c>
      <c r="J60" s="51"/>
      <c r="K60" s="51">
        <v>-282937395</v>
      </c>
    </row>
    <row r="61" spans="1:11" ht="23.65" customHeight="1" x14ac:dyDescent="0.2">
      <c r="A61" s="3" t="s">
        <v>630</v>
      </c>
      <c r="E61" s="49">
        <v>398947</v>
      </c>
      <c r="F61" s="49"/>
      <c r="G61" s="49">
        <v>514868467714</v>
      </c>
      <c r="H61" s="49"/>
      <c r="I61" s="49">
        <v>514864470855</v>
      </c>
      <c r="J61" s="49"/>
      <c r="K61" s="49">
        <v>4395806</v>
      </c>
    </row>
    <row r="62" spans="1:11" ht="23.65" customHeight="1" thickBot="1" x14ac:dyDescent="0.25">
      <c r="E62" s="11">
        <f>SUM(E59:E61)</f>
        <v>836647</v>
      </c>
      <c r="F62" s="81"/>
      <c r="G62" s="11">
        <f>SUM(G59:G61)</f>
        <v>4770829182520</v>
      </c>
      <c r="H62" s="81"/>
      <c r="I62" s="11">
        <f>SUM(I59:I61)</f>
        <v>4771056427137</v>
      </c>
      <c r="J62" s="81"/>
      <c r="K62" s="11">
        <f>SUM(K59:K61)</f>
        <v>-226407970</v>
      </c>
    </row>
    <row r="63" spans="1:11" ht="22.9" customHeight="1" thickTop="1" x14ac:dyDescent="0.2">
      <c r="A63" s="241" t="s">
        <v>453</v>
      </c>
      <c r="B63" s="241"/>
      <c r="C63" s="241"/>
      <c r="D63" s="241"/>
      <c r="E63" s="241"/>
      <c r="F63" s="241"/>
      <c r="G63" s="241"/>
      <c r="H63" s="241"/>
      <c r="I63" s="241"/>
      <c r="J63" s="241"/>
      <c r="K63" s="241"/>
    </row>
    <row r="64" spans="1:11" ht="75" customHeight="1" x14ac:dyDescent="0.2">
      <c r="A64" s="301" t="s">
        <v>416</v>
      </c>
      <c r="B64" s="301"/>
      <c r="C64" s="301"/>
      <c r="D64" s="301"/>
      <c r="E64" s="301"/>
      <c r="F64" s="301"/>
      <c r="G64" s="301"/>
      <c r="H64" s="301"/>
      <c r="I64" s="301"/>
      <c r="J64" s="301"/>
      <c r="K64" s="301"/>
    </row>
    <row r="65" spans="1:11" ht="17.100000000000001" customHeight="1" x14ac:dyDescent="0.2">
      <c r="E65" s="267" t="str">
        <f>E56</f>
        <v>1403/03/31</v>
      </c>
      <c r="F65" s="267"/>
      <c r="G65" s="267"/>
      <c r="H65" s="267"/>
      <c r="I65" s="267"/>
      <c r="J65" s="267"/>
      <c r="K65" s="267"/>
    </row>
    <row r="66" spans="1:11" ht="36" customHeight="1" x14ac:dyDescent="0.2">
      <c r="E66" s="186" t="s">
        <v>162</v>
      </c>
      <c r="G66" s="148" t="s">
        <v>163</v>
      </c>
      <c r="I66" s="148" t="s">
        <v>417</v>
      </c>
      <c r="K66" s="148" t="s">
        <v>164</v>
      </c>
    </row>
    <row r="67" spans="1:11" ht="17.850000000000001" customHeight="1" x14ac:dyDescent="0.2">
      <c r="E67" s="166" t="s">
        <v>23</v>
      </c>
      <c r="G67" s="6" t="s">
        <v>23</v>
      </c>
      <c r="I67" s="6" t="s">
        <v>23</v>
      </c>
      <c r="K67" s="6" t="s">
        <v>23</v>
      </c>
    </row>
    <row r="68" spans="1:11" ht="22.9" customHeight="1" x14ac:dyDescent="0.2">
      <c r="A68" s="3" t="s">
        <v>165</v>
      </c>
      <c r="E68" s="51">
        <v>9927104</v>
      </c>
      <c r="G68" s="51">
        <v>0</v>
      </c>
      <c r="H68" s="81"/>
      <c r="I68" s="51">
        <f>-3321136</f>
        <v>-3321136</v>
      </c>
      <c r="J68" s="81"/>
      <c r="K68" s="51">
        <f>E68+G68+I68</f>
        <v>6605968</v>
      </c>
    </row>
    <row r="69" spans="1:11" ht="23.65" customHeight="1" x14ac:dyDescent="0.2">
      <c r="A69" s="3" t="s">
        <v>166</v>
      </c>
      <c r="E69" s="51">
        <v>1513453490</v>
      </c>
      <c r="G69" s="51">
        <v>5500000000</v>
      </c>
      <c r="H69" s="81"/>
      <c r="I69" s="51">
        <f>-2563661643</f>
        <v>-2563661643</v>
      </c>
      <c r="J69" s="81"/>
      <c r="K69" s="51">
        <f>E69+G69+I69</f>
        <v>4449791847</v>
      </c>
    </row>
    <row r="70" spans="1:11" ht="22.9" customHeight="1" x14ac:dyDescent="0.2">
      <c r="A70" s="3" t="s">
        <v>167</v>
      </c>
      <c r="E70" s="49">
        <v>0</v>
      </c>
      <c r="G70" s="49">
        <v>547500000</v>
      </c>
      <c r="H70" s="81"/>
      <c r="I70" s="49">
        <f>-290393820</f>
        <v>-290393820</v>
      </c>
      <c r="J70" s="81"/>
      <c r="K70" s="51">
        <f>E70+G70+I70</f>
        <v>257106180</v>
      </c>
    </row>
    <row r="71" spans="1:11" ht="23.65" customHeight="1" thickBot="1" x14ac:dyDescent="0.25">
      <c r="E71" s="146">
        <f>SUM(E68:E70)</f>
        <v>1523380594</v>
      </c>
      <c r="G71" s="146">
        <f>SUM(G68:G70)</f>
        <v>6047500000</v>
      </c>
      <c r="I71" s="11">
        <f>SUM(I68:I70)</f>
        <v>-2857376599</v>
      </c>
      <c r="J71" s="81"/>
      <c r="K71" s="11">
        <f>SUM(K68:K70)</f>
        <v>4713503995</v>
      </c>
    </row>
    <row r="72" spans="1:11" ht="13.5" thickTop="1" x14ac:dyDescent="0.2"/>
  </sheetData>
  <mergeCells count="16">
    <mergeCell ref="A1:K1"/>
    <mergeCell ref="A3:K3"/>
    <mergeCell ref="A4:K4"/>
    <mergeCell ref="A5:K5"/>
    <mergeCell ref="A6:K6"/>
    <mergeCell ref="A2:K2"/>
    <mergeCell ref="E65:K65"/>
    <mergeCell ref="E7:I7"/>
    <mergeCell ref="A14:K14"/>
    <mergeCell ref="E15:I15"/>
    <mergeCell ref="A44:K44"/>
    <mergeCell ref="E45:I45"/>
    <mergeCell ref="A49:K49"/>
    <mergeCell ref="E56:K56"/>
    <mergeCell ref="A63:K63"/>
    <mergeCell ref="A64:K64"/>
  </mergeCells>
  <phoneticPr fontId="37" type="noConversion"/>
  <printOptions horizontalCentered="1"/>
  <pageMargins left="0.23622047244094491" right="0.23622047244094491" top="0.74803149606299213" bottom="0.74803149606299213" header="0.31496062992125984" footer="0.31496062992125984"/>
  <pageSetup paperSize="9" scale="64" orientation="portrait" r:id="rId1"/>
  <headerFooter>
    <oddFooter>&amp;C&amp;"B Mitra,Regular"9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9"/>
  <sheetViews>
    <sheetView rightToLeft="1" topLeftCell="A22" workbookViewId="0">
      <selection activeCell="K28" sqref="K28"/>
    </sheetView>
  </sheetViews>
  <sheetFormatPr defaultRowHeight="12.75" x14ac:dyDescent="0.2"/>
  <cols>
    <col min="1" max="1" width="50.42578125" customWidth="1"/>
    <col min="2" max="2" width="0.85546875" customWidth="1"/>
    <col min="3" max="3" width="18.7109375" customWidth="1"/>
    <col min="4" max="4" width="0.85546875" customWidth="1"/>
    <col min="5" max="5" width="18.7109375" customWidth="1"/>
    <col min="6" max="6" width="0.85546875" customWidth="1"/>
    <col min="7" max="7" width="18.7109375" customWidth="1"/>
    <col min="8" max="8" width="0.85546875" customWidth="1"/>
    <col min="9" max="9" width="18.7109375" customWidth="1"/>
  </cols>
  <sheetData>
    <row r="1" spans="1:9" ht="17.850000000000001" customHeight="1" x14ac:dyDescent="0.2">
      <c r="A1" s="233" t="str">
        <f>'8-11'!A1:K1</f>
        <v>صندوق سرمایه گذاری در اوراق بهادار با درآمد ثابت نشان هامرز</v>
      </c>
      <c r="B1" s="233"/>
      <c r="C1" s="233"/>
      <c r="D1" s="233"/>
      <c r="E1" s="233"/>
      <c r="F1" s="233"/>
      <c r="G1" s="233"/>
      <c r="H1" s="233"/>
      <c r="I1" s="233"/>
    </row>
    <row r="2" spans="1:9" ht="17.850000000000001" hidden="1" customHeight="1" x14ac:dyDescent="0.2">
      <c r="A2" s="233" t="str">
        <f>'8-11'!A2:K2</f>
        <v>گزارش مالی میان‌دوره‌ای</v>
      </c>
      <c r="B2" s="233"/>
      <c r="C2" s="233"/>
      <c r="D2" s="233"/>
      <c r="E2" s="233"/>
    </row>
    <row r="3" spans="1:9" ht="17.100000000000001" customHeight="1" x14ac:dyDescent="0.2">
      <c r="A3" s="233" t="s">
        <v>1</v>
      </c>
      <c r="B3" s="233"/>
      <c r="C3" s="233"/>
      <c r="D3" s="233"/>
      <c r="E3" s="233"/>
      <c r="F3" s="233"/>
      <c r="G3" s="233"/>
      <c r="H3" s="233"/>
      <c r="I3" s="233"/>
    </row>
    <row r="4" spans="1:9" ht="17.850000000000001" customHeight="1" x14ac:dyDescent="0.2">
      <c r="A4" s="233" t="str">
        <f>'8-11'!A4:K4</f>
        <v xml:space="preserve"> دوره مالی شش ماهه منتهی به 31خرداد1403</v>
      </c>
      <c r="B4" s="233"/>
      <c r="C4" s="233"/>
      <c r="D4" s="233"/>
      <c r="E4" s="233"/>
      <c r="F4" s="233"/>
      <c r="G4" s="233"/>
      <c r="H4" s="233"/>
      <c r="I4" s="233"/>
    </row>
    <row r="5" spans="1:9" ht="17.850000000000001" customHeight="1" x14ac:dyDescent="0.2">
      <c r="A5" s="1"/>
      <c r="B5" s="1"/>
      <c r="C5" s="1"/>
      <c r="D5" s="1"/>
      <c r="E5" s="1"/>
    </row>
    <row r="6" spans="1:9" ht="17.850000000000001" customHeight="1" x14ac:dyDescent="0.2">
      <c r="A6" s="1"/>
      <c r="B6" s="1"/>
      <c r="C6" s="1"/>
      <c r="D6" s="1"/>
      <c r="E6" s="1"/>
    </row>
    <row r="7" spans="1:9" ht="23.25" customHeight="1" x14ac:dyDescent="0.2">
      <c r="A7" s="241" t="s">
        <v>466</v>
      </c>
      <c r="B7" s="241"/>
      <c r="C7" s="241"/>
      <c r="D7" s="241"/>
      <c r="E7" s="241"/>
    </row>
    <row r="8" spans="1:9" ht="21.75" x14ac:dyDescent="0.55000000000000004">
      <c r="C8" s="138" t="s">
        <v>503</v>
      </c>
      <c r="E8" s="138" t="s">
        <v>504</v>
      </c>
    </row>
    <row r="9" spans="1:9" ht="21.75" x14ac:dyDescent="0.55000000000000004">
      <c r="C9" s="143" t="s">
        <v>23</v>
      </c>
      <c r="E9" s="143" t="s">
        <v>23</v>
      </c>
    </row>
    <row r="10" spans="1:9" ht="34.700000000000003" customHeight="1" x14ac:dyDescent="0.2">
      <c r="A10" s="3" t="s">
        <v>454</v>
      </c>
      <c r="C10" s="51">
        <v>4620188509</v>
      </c>
      <c r="E10" s="51">
        <v>1287869767</v>
      </c>
    </row>
    <row r="11" spans="1:9" ht="34.700000000000003" customHeight="1" x14ac:dyDescent="0.2">
      <c r="A11" s="118" t="s">
        <v>366</v>
      </c>
      <c r="C11" s="51">
        <v>199589024</v>
      </c>
      <c r="E11" s="51">
        <v>99999813</v>
      </c>
    </row>
    <row r="12" spans="1:9" ht="35.450000000000003" customHeight="1" x14ac:dyDescent="0.2">
      <c r="A12" s="118" t="s">
        <v>367</v>
      </c>
      <c r="C12" s="51">
        <v>326103609</v>
      </c>
      <c r="E12" s="51">
        <v>326999649</v>
      </c>
    </row>
    <row r="13" spans="1:9" ht="34.700000000000003" customHeight="1" x14ac:dyDescent="0.2">
      <c r="A13" s="118" t="s">
        <v>368</v>
      </c>
      <c r="C13" s="49">
        <v>3127419686</v>
      </c>
      <c r="E13" s="49">
        <v>758794389</v>
      </c>
    </row>
    <row r="14" spans="1:9" ht="22.9" customHeight="1" thickBot="1" x14ac:dyDescent="0.25">
      <c r="C14" s="115">
        <f>SUM(C10:C13)</f>
        <v>8273300828</v>
      </c>
      <c r="E14" s="115">
        <f>SUM(E10:E13)</f>
        <v>2473663618</v>
      </c>
    </row>
    <row r="15" spans="1:9" s="68" customFormat="1" ht="17.850000000000001" customHeight="1" thickTop="1" x14ac:dyDescent="0.2">
      <c r="A15" s="303" t="s">
        <v>168</v>
      </c>
      <c r="B15" s="303"/>
      <c r="C15" s="303"/>
      <c r="D15" s="303"/>
      <c r="E15" s="303"/>
    </row>
    <row r="16" spans="1:9" s="203" customFormat="1" ht="17.850000000000001" customHeight="1" x14ac:dyDescent="0.2">
      <c r="A16" s="202" t="s">
        <v>467</v>
      </c>
      <c r="B16" s="202"/>
      <c r="C16" s="202"/>
      <c r="D16" s="202"/>
      <c r="E16" s="202"/>
    </row>
    <row r="17" spans="1:5" s="205" customFormat="1" ht="21.75" customHeight="1" x14ac:dyDescent="0.2">
      <c r="A17" s="202"/>
      <c r="B17" s="202"/>
      <c r="C17" s="204" t="str">
        <f>C8</f>
        <v>1403/03/31</v>
      </c>
      <c r="D17" s="202"/>
      <c r="E17" s="204" t="str">
        <f>E8</f>
        <v>1402/09/30</v>
      </c>
    </row>
    <row r="18" spans="1:5" s="205" customFormat="1" ht="21.75" customHeight="1" x14ac:dyDescent="0.2">
      <c r="A18" s="202"/>
      <c r="B18" s="202"/>
      <c r="C18" s="204" t="s">
        <v>23</v>
      </c>
      <c r="D18" s="202"/>
      <c r="E18" s="204" t="str">
        <f>E9</f>
        <v>ریال</v>
      </c>
    </row>
    <row r="19" spans="1:5" s="205" customFormat="1" ht="21.75" customHeight="1" x14ac:dyDescent="0.2">
      <c r="A19" s="206" t="s">
        <v>455</v>
      </c>
      <c r="C19" s="207">
        <v>0</v>
      </c>
      <c r="D19" s="202"/>
      <c r="E19" s="207">
        <v>0</v>
      </c>
    </row>
    <row r="20" spans="1:5" s="205" customFormat="1" ht="21.75" customHeight="1" x14ac:dyDescent="0.2">
      <c r="A20" s="202"/>
      <c r="B20" s="202"/>
      <c r="C20" s="208">
        <f>SUM(C17:C19)</f>
        <v>0</v>
      </c>
      <c r="D20" s="202"/>
      <c r="E20" s="208">
        <f>SUM(E19)</f>
        <v>0</v>
      </c>
    </row>
    <row r="21" spans="1:5" s="205" customFormat="1" ht="21.75" customHeight="1" x14ac:dyDescent="0.2">
      <c r="A21" s="202"/>
      <c r="B21" s="202"/>
      <c r="C21" s="202"/>
      <c r="D21" s="202"/>
      <c r="E21" s="207"/>
    </row>
    <row r="22" spans="1:5" ht="21.75" customHeight="1" x14ac:dyDescent="0.2">
      <c r="A22" s="241" t="s">
        <v>654</v>
      </c>
      <c r="B22" s="241"/>
      <c r="C22" s="241"/>
      <c r="D22" s="241"/>
      <c r="E22" s="241"/>
    </row>
    <row r="23" spans="1:5" ht="21.75" x14ac:dyDescent="0.2">
      <c r="C23" s="14" t="str">
        <f>C8</f>
        <v>1403/03/31</v>
      </c>
      <c r="E23" s="14" t="str">
        <f>E8</f>
        <v>1402/09/30</v>
      </c>
    </row>
    <row r="24" spans="1:5" ht="21.75" x14ac:dyDescent="0.2">
      <c r="C24" s="24" t="str">
        <f>C18</f>
        <v>ریال</v>
      </c>
      <c r="E24" s="24" t="str">
        <f>E18</f>
        <v>ریال</v>
      </c>
    </row>
    <row r="25" spans="1:5" ht="28.5" hidden="1" customHeight="1" x14ac:dyDescent="0.2">
      <c r="A25" s="3" t="s">
        <v>472</v>
      </c>
      <c r="C25" s="51">
        <v>0</v>
      </c>
      <c r="E25" s="51">
        <v>0</v>
      </c>
    </row>
    <row r="26" spans="1:5" ht="28.5" customHeight="1" x14ac:dyDescent="0.2">
      <c r="A26" s="3" t="s">
        <v>682</v>
      </c>
      <c r="C26" s="51">
        <v>3049907444</v>
      </c>
      <c r="E26" s="51">
        <v>1524538848</v>
      </c>
    </row>
    <row r="27" spans="1:5" ht="28.5" hidden="1" customHeight="1" x14ac:dyDescent="0.2">
      <c r="A27" s="118" t="s">
        <v>375</v>
      </c>
      <c r="C27" s="51">
        <v>0</v>
      </c>
      <c r="E27" s="51">
        <v>0</v>
      </c>
    </row>
    <row r="28" spans="1:5" ht="28.5" customHeight="1" x14ac:dyDescent="0.2">
      <c r="A28" s="3" t="s">
        <v>182</v>
      </c>
      <c r="C28" s="51">
        <v>457015491</v>
      </c>
      <c r="E28" s="51">
        <v>182984870</v>
      </c>
    </row>
    <row r="29" spans="1:5" ht="28.5" hidden="1" customHeight="1" x14ac:dyDescent="0.2">
      <c r="A29" s="3" t="s">
        <v>183</v>
      </c>
      <c r="C29" s="49"/>
      <c r="E29" s="49">
        <v>0</v>
      </c>
    </row>
    <row r="30" spans="1:5" ht="23.65" customHeight="1" thickBot="1" x14ac:dyDescent="0.25">
      <c r="C30" s="11">
        <f>SUM(C25:C29)</f>
        <v>3506922935</v>
      </c>
      <c r="E30" s="11">
        <f>SUM(E25:E28)</f>
        <v>1707523718</v>
      </c>
    </row>
    <row r="31" spans="1:5" ht="13.5" thickTop="1" x14ac:dyDescent="0.2"/>
    <row r="32" spans="1:5" ht="17.850000000000001" customHeight="1" x14ac:dyDescent="0.2">
      <c r="A32" s="241" t="s">
        <v>655</v>
      </c>
      <c r="B32" s="241"/>
      <c r="C32" s="241"/>
      <c r="D32" s="241"/>
      <c r="E32" s="241"/>
    </row>
    <row r="33" spans="1:9" ht="23.65" customHeight="1" x14ac:dyDescent="0.2">
      <c r="A33" s="302" t="s">
        <v>189</v>
      </c>
      <c r="B33" s="302"/>
      <c r="C33" s="302"/>
      <c r="D33" s="302"/>
      <c r="E33" s="302"/>
    </row>
    <row r="34" spans="1:9" ht="22.9" customHeight="1" x14ac:dyDescent="0.2">
      <c r="C34" s="245" t="str">
        <f>C23</f>
        <v>1403/03/31</v>
      </c>
      <c r="D34" s="245"/>
      <c r="E34" s="245"/>
      <c r="G34" s="245" t="str">
        <f>E23</f>
        <v>1402/09/30</v>
      </c>
      <c r="H34" s="245"/>
      <c r="I34" s="245"/>
    </row>
    <row r="35" spans="1:9" ht="23.65" customHeight="1" x14ac:dyDescent="0.2">
      <c r="C35" s="28" t="s">
        <v>51</v>
      </c>
      <c r="D35" s="2"/>
      <c r="E35" s="28" t="s">
        <v>23</v>
      </c>
      <c r="G35" s="28" t="s">
        <v>51</v>
      </c>
      <c r="H35" s="2"/>
      <c r="I35" s="28" t="s">
        <v>23</v>
      </c>
    </row>
    <row r="36" spans="1:9" ht="20.25" x14ac:dyDescent="0.2">
      <c r="A36" s="29" t="s">
        <v>190</v>
      </c>
      <c r="C36" s="51">
        <f>'صورت سود و زیان'!E32-'12-13'!G37</f>
        <v>499000000</v>
      </c>
      <c r="E36" s="51">
        <f>C36*'صورت خالص دارایی ها'!E25</f>
        <v>8028514736711.7979</v>
      </c>
      <c r="G36" s="51">
        <v>23000000</v>
      </c>
      <c r="I36" s="51">
        <v>323957388788</v>
      </c>
    </row>
    <row r="37" spans="1:9" ht="20.25" x14ac:dyDescent="0.2">
      <c r="A37" s="29" t="s">
        <v>191</v>
      </c>
      <c r="C37" s="49">
        <v>1000000</v>
      </c>
      <c r="E37" s="49">
        <f>C37*'صورت خالص دارایی ها'!E25</f>
        <v>16089207889.202</v>
      </c>
      <c r="G37" s="49">
        <v>1000000</v>
      </c>
      <c r="I37" s="49">
        <v>14085103860</v>
      </c>
    </row>
    <row r="38" spans="1:9" ht="22.9" customHeight="1" thickBot="1" x14ac:dyDescent="0.25">
      <c r="C38" s="11">
        <f>SUM(C36:C37)</f>
        <v>500000000</v>
      </c>
      <c r="E38" s="11">
        <f>SUM(E36:E37)</f>
        <v>8044603944601</v>
      </c>
      <c r="G38" s="11">
        <f>SUM(G36:G37)</f>
        <v>24000000</v>
      </c>
      <c r="I38" s="11">
        <f>SUM(I36:I37)</f>
        <v>338042492648</v>
      </c>
    </row>
    <row r="39" spans="1:9" ht="13.5" thickTop="1" x14ac:dyDescent="0.2"/>
  </sheetData>
  <mergeCells count="11">
    <mergeCell ref="A1:I1"/>
    <mergeCell ref="G34:I34"/>
    <mergeCell ref="C34:E34"/>
    <mergeCell ref="A33:E33"/>
    <mergeCell ref="A32:E32"/>
    <mergeCell ref="A22:E22"/>
    <mergeCell ref="A7:E7"/>
    <mergeCell ref="A15:E15"/>
    <mergeCell ref="A2:E2"/>
    <mergeCell ref="A4:I4"/>
    <mergeCell ref="A3:I3"/>
  </mergeCells>
  <pageMargins left="0.23622047244094491" right="0.23622047244094491" top="0.74803149606299213" bottom="0.74803149606299213" header="0.31496062992125984" footer="0.31496062992125984"/>
  <pageSetup paperSize="9" scale="78" orientation="portrait" r:id="rId1"/>
  <headerFooter>
    <oddFooter>&amp;C&amp;"B Mitra,Regular"10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
  <sheetViews>
    <sheetView rightToLeft="1" workbookViewId="0">
      <selection sqref="A1:Q1"/>
    </sheetView>
  </sheetViews>
  <sheetFormatPr defaultRowHeight="12.75" x14ac:dyDescent="0.2"/>
  <cols>
    <col min="1" max="1" width="11.140625" customWidth="1"/>
    <col min="2" max="2" width="0.85546875" customWidth="1"/>
    <col min="3" max="3" width="10.140625" customWidth="1"/>
    <col min="4" max="4" width="1" customWidth="1"/>
    <col min="5" max="5" width="10.140625" customWidth="1"/>
    <col min="6" max="6" width="1" customWidth="1"/>
    <col min="7" max="7" width="10" customWidth="1"/>
    <col min="8" max="8" width="1" customWidth="1"/>
    <col min="9" max="9" width="10.140625" customWidth="1"/>
    <col min="10" max="10" width="1" customWidth="1"/>
    <col min="11" max="11" width="10.140625" customWidth="1"/>
    <col min="12" max="12" width="1" customWidth="1"/>
    <col min="13" max="13" width="10" customWidth="1"/>
    <col min="14" max="14" width="1" customWidth="1"/>
    <col min="15" max="15" width="8.140625" customWidth="1"/>
    <col min="16" max="16" width="1" customWidth="1"/>
    <col min="17" max="17" width="8.140625" customWidth="1"/>
  </cols>
  <sheetData>
    <row r="1" spans="1:17" ht="17.850000000000001" customHeight="1" x14ac:dyDescent="0.2">
      <c r="A1" s="227" t="s">
        <v>0</v>
      </c>
      <c r="B1" s="227"/>
      <c r="C1" s="227"/>
      <c r="D1" s="227"/>
      <c r="E1" s="227"/>
      <c r="F1" s="227"/>
      <c r="G1" s="227"/>
      <c r="H1" s="227"/>
      <c r="I1" s="227"/>
      <c r="J1" s="227"/>
      <c r="K1" s="227"/>
      <c r="L1" s="227"/>
      <c r="M1" s="227"/>
      <c r="N1" s="227"/>
      <c r="O1" s="227"/>
      <c r="P1" s="227"/>
      <c r="Q1" s="227"/>
    </row>
    <row r="2" spans="1:17" ht="17.100000000000001" customHeight="1" x14ac:dyDescent="0.2">
      <c r="A2" s="227" t="s">
        <v>1</v>
      </c>
      <c r="B2" s="227"/>
      <c r="C2" s="227"/>
      <c r="D2" s="227"/>
      <c r="E2" s="227"/>
      <c r="F2" s="227"/>
      <c r="G2" s="227"/>
      <c r="H2" s="227"/>
      <c r="I2" s="227"/>
      <c r="J2" s="227"/>
      <c r="K2" s="227"/>
      <c r="L2" s="227"/>
      <c r="M2" s="227"/>
      <c r="N2" s="227"/>
      <c r="O2" s="227"/>
      <c r="P2" s="227"/>
      <c r="Q2" s="227"/>
    </row>
    <row r="3" spans="1:17" ht="17.850000000000001" customHeight="1" x14ac:dyDescent="0.2">
      <c r="A3" s="227" t="s">
        <v>2</v>
      </c>
      <c r="B3" s="227"/>
      <c r="C3" s="227"/>
      <c r="D3" s="227"/>
      <c r="E3" s="227"/>
      <c r="F3" s="227"/>
      <c r="G3" s="227"/>
      <c r="H3" s="227"/>
      <c r="I3" s="227"/>
      <c r="J3" s="227"/>
      <c r="K3" s="227"/>
      <c r="L3" s="227"/>
      <c r="M3" s="227"/>
      <c r="N3" s="227"/>
      <c r="O3" s="227"/>
      <c r="P3" s="227"/>
      <c r="Q3" s="227"/>
    </row>
    <row r="4" spans="1:17" ht="22.9" customHeight="1" x14ac:dyDescent="0.2">
      <c r="A4" s="241" t="s">
        <v>169</v>
      </c>
      <c r="B4" s="241"/>
      <c r="C4" s="241"/>
      <c r="D4" s="241"/>
      <c r="E4" s="241"/>
      <c r="F4" s="241"/>
      <c r="G4" s="241"/>
      <c r="H4" s="241"/>
      <c r="I4" s="241"/>
      <c r="J4" s="241"/>
      <c r="K4" s="241"/>
      <c r="L4" s="241"/>
      <c r="M4" s="241"/>
      <c r="N4" s="241"/>
      <c r="O4" s="241"/>
      <c r="P4" s="241"/>
      <c r="Q4" s="241"/>
    </row>
    <row r="5" spans="1:17" ht="23.65" customHeight="1" x14ac:dyDescent="0.2">
      <c r="C5" s="245" t="s">
        <v>38</v>
      </c>
      <c r="D5" s="245"/>
      <c r="E5" s="245"/>
      <c r="F5" s="245"/>
      <c r="G5" s="245"/>
      <c r="H5" s="245"/>
      <c r="I5" s="245"/>
      <c r="J5" s="245"/>
      <c r="K5" s="245"/>
      <c r="L5" s="245"/>
      <c r="M5" s="245"/>
      <c r="N5" s="245"/>
      <c r="O5" s="245"/>
      <c r="Q5" s="14" t="s">
        <v>22</v>
      </c>
    </row>
    <row r="6" spans="1:17" ht="58.5" customHeight="1" x14ac:dyDescent="0.2">
      <c r="C6" s="52" t="s">
        <v>170</v>
      </c>
      <c r="D6" s="2"/>
      <c r="E6" s="52" t="s">
        <v>171</v>
      </c>
      <c r="F6" s="2"/>
      <c r="G6" s="52" t="s">
        <v>172</v>
      </c>
      <c r="H6" s="2"/>
      <c r="I6" s="25" t="s">
        <v>173</v>
      </c>
      <c r="J6" s="2"/>
      <c r="K6" s="25" t="s">
        <v>174</v>
      </c>
      <c r="L6" s="2"/>
      <c r="M6" s="25" t="s">
        <v>175</v>
      </c>
      <c r="N6" s="2"/>
      <c r="O6" s="25" t="s">
        <v>176</v>
      </c>
      <c r="Q6" s="25" t="s">
        <v>175</v>
      </c>
    </row>
    <row r="7" spans="1:17" ht="22.9" customHeight="1" x14ac:dyDescent="0.2">
      <c r="C7" s="53"/>
      <c r="E7" s="53"/>
      <c r="G7" s="53"/>
      <c r="I7" s="11">
        <v>0</v>
      </c>
      <c r="K7" s="11">
        <v>0</v>
      </c>
      <c r="M7" s="11">
        <v>0</v>
      </c>
      <c r="O7" s="37">
        <v>0</v>
      </c>
      <c r="Q7" s="11">
        <v>0</v>
      </c>
    </row>
  </sheetData>
  <mergeCells count="5">
    <mergeCell ref="A1:Q1"/>
    <mergeCell ref="A2:Q2"/>
    <mergeCell ref="A3:Q3"/>
    <mergeCell ref="A4:Q4"/>
    <mergeCell ref="C5:O5"/>
  </mergeCells>
  <pageMargins left="0.39370078740157499" right="0.39370078740157499" top="0.39370078740157499" bottom="0.39370078740157499"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24"/>
  <sheetViews>
    <sheetView rightToLeft="1" topLeftCell="A13" workbookViewId="0">
      <selection activeCell="A18" sqref="A18:XFD24"/>
    </sheetView>
  </sheetViews>
  <sheetFormatPr defaultRowHeight="12.75" x14ac:dyDescent="0.2"/>
  <cols>
    <col min="1" max="1" width="19.28515625" customWidth="1"/>
    <col min="2" max="2" width="0.85546875" customWidth="1"/>
    <col min="3" max="3" width="18.28515625" customWidth="1"/>
    <col min="4" max="4" width="1" customWidth="1"/>
    <col min="5" max="5" width="18.28515625" customWidth="1"/>
    <col min="6" max="6" width="1" customWidth="1"/>
    <col min="7" max="7" width="18.140625" customWidth="1"/>
    <col min="8" max="8" width="1" customWidth="1"/>
    <col min="9" max="9" width="18.28515625" customWidth="1"/>
  </cols>
  <sheetData>
    <row r="1" spans="1:9" ht="17.850000000000001" customHeight="1" x14ac:dyDescent="0.2">
      <c r="A1" s="227" t="s">
        <v>0</v>
      </c>
      <c r="B1" s="227"/>
      <c r="C1" s="227"/>
      <c r="D1" s="227"/>
      <c r="E1" s="227"/>
      <c r="F1" s="227"/>
      <c r="G1" s="227"/>
      <c r="H1" s="227"/>
      <c r="I1" s="227"/>
    </row>
    <row r="2" spans="1:9" ht="17.100000000000001" customHeight="1" x14ac:dyDescent="0.2">
      <c r="A2" s="227" t="s">
        <v>1</v>
      </c>
      <c r="B2" s="227"/>
      <c r="C2" s="227"/>
      <c r="D2" s="227"/>
      <c r="E2" s="227"/>
      <c r="F2" s="227"/>
      <c r="G2" s="227"/>
      <c r="H2" s="227"/>
      <c r="I2" s="227"/>
    </row>
    <row r="3" spans="1:9" ht="17.850000000000001" customHeight="1" x14ac:dyDescent="0.2">
      <c r="A3" s="227" t="s">
        <v>2</v>
      </c>
      <c r="B3" s="227"/>
      <c r="C3" s="227"/>
      <c r="D3" s="227"/>
      <c r="E3" s="227"/>
      <c r="F3" s="227"/>
      <c r="G3" s="227"/>
      <c r="H3" s="227"/>
      <c r="I3" s="227"/>
    </row>
    <row r="4" spans="1:9" ht="17.100000000000001" customHeight="1" x14ac:dyDescent="0.2">
      <c r="A4" s="241" t="s">
        <v>177</v>
      </c>
      <c r="B4" s="241"/>
      <c r="C4" s="241"/>
      <c r="D4" s="241"/>
      <c r="E4" s="241"/>
      <c r="F4" s="241"/>
      <c r="G4" s="241"/>
      <c r="H4" s="241"/>
      <c r="I4" s="241"/>
    </row>
    <row r="5" spans="1:9" ht="17.850000000000001" customHeight="1" x14ac:dyDescent="0.2">
      <c r="A5" s="304" t="s">
        <v>178</v>
      </c>
      <c r="B5" s="304"/>
      <c r="C5" s="304"/>
      <c r="D5" s="304"/>
      <c r="E5" s="304"/>
      <c r="F5" s="304"/>
      <c r="G5" s="304"/>
      <c r="H5" s="304"/>
      <c r="I5" s="304"/>
    </row>
    <row r="6" spans="1:9" ht="23.65" customHeight="1" x14ac:dyDescent="0.2">
      <c r="E6" s="14" t="s">
        <v>20</v>
      </c>
      <c r="G6" s="14" t="s">
        <v>38</v>
      </c>
      <c r="I6" s="14" t="s">
        <v>22</v>
      </c>
    </row>
    <row r="7" spans="1:9" ht="40.700000000000003" customHeight="1" x14ac:dyDescent="0.2">
      <c r="A7" s="3" t="s">
        <v>179</v>
      </c>
      <c r="E7" s="2"/>
      <c r="G7" s="50">
        <v>210000000</v>
      </c>
      <c r="I7" s="50">
        <v>0</v>
      </c>
    </row>
    <row r="8" spans="1:9" ht="40.700000000000003" customHeight="1" x14ac:dyDescent="0.2">
      <c r="A8" s="3" t="s">
        <v>180</v>
      </c>
      <c r="G8" s="51">
        <v>1500000000</v>
      </c>
      <c r="I8" s="51">
        <v>0</v>
      </c>
    </row>
    <row r="9" spans="1:9" ht="40.700000000000003" customHeight="1" x14ac:dyDescent="0.2">
      <c r="A9" s="3" t="s">
        <v>181</v>
      </c>
      <c r="G9" s="51">
        <v>250000000</v>
      </c>
      <c r="I9" s="51">
        <v>0</v>
      </c>
    </row>
    <row r="10" spans="1:9" ht="40.700000000000003" customHeight="1" x14ac:dyDescent="0.2">
      <c r="A10" s="3" t="s">
        <v>182</v>
      </c>
      <c r="G10" s="51">
        <v>105869911</v>
      </c>
      <c r="I10" s="51">
        <v>0</v>
      </c>
    </row>
    <row r="11" spans="1:9" ht="40.700000000000003" customHeight="1" x14ac:dyDescent="0.2">
      <c r="A11" s="3" t="s">
        <v>183</v>
      </c>
      <c r="G11" s="49">
        <v>159500000</v>
      </c>
      <c r="I11" s="49">
        <v>0</v>
      </c>
    </row>
    <row r="12" spans="1:9" ht="23.65" customHeight="1" x14ac:dyDescent="0.2">
      <c r="G12" s="11">
        <v>2225369911</v>
      </c>
      <c r="I12" s="11">
        <v>0</v>
      </c>
    </row>
    <row r="13" spans="1:9" ht="17.100000000000001" customHeight="1" x14ac:dyDescent="0.2">
      <c r="A13" s="241" t="s">
        <v>184</v>
      </c>
      <c r="B13" s="241"/>
      <c r="C13" s="241"/>
      <c r="D13" s="241"/>
      <c r="E13" s="241"/>
      <c r="F13" s="241"/>
      <c r="G13" s="300"/>
      <c r="H13" s="241"/>
      <c r="I13" s="300"/>
    </row>
    <row r="14" spans="1:9" ht="23.65" customHeight="1" x14ac:dyDescent="0.2">
      <c r="C14" s="245" t="s">
        <v>38</v>
      </c>
      <c r="D14" s="245"/>
      <c r="E14" s="245"/>
      <c r="F14" s="245"/>
      <c r="G14" s="245"/>
      <c r="I14" s="14" t="s">
        <v>22</v>
      </c>
    </row>
    <row r="15" spans="1:9" ht="22.9" customHeight="1" x14ac:dyDescent="0.2">
      <c r="A15" s="14" t="s">
        <v>185</v>
      </c>
      <c r="C15" s="27" t="s">
        <v>51</v>
      </c>
      <c r="D15" s="2"/>
      <c r="E15" s="27" t="s">
        <v>186</v>
      </c>
      <c r="F15" s="2"/>
      <c r="G15" s="27" t="s">
        <v>187</v>
      </c>
      <c r="I15" s="27" t="s">
        <v>187</v>
      </c>
    </row>
    <row r="16" spans="1:9" ht="17.850000000000001" customHeight="1" x14ac:dyDescent="0.2">
      <c r="A16" s="2"/>
      <c r="C16" s="54"/>
      <c r="E16" s="35" t="s">
        <v>23</v>
      </c>
      <c r="G16" s="35" t="s">
        <v>23</v>
      </c>
      <c r="I16" s="35" t="s">
        <v>23</v>
      </c>
    </row>
    <row r="17" spans="1:9" ht="22.9" customHeight="1" x14ac:dyDescent="0.2">
      <c r="C17" s="11">
        <v>0</v>
      </c>
      <c r="E17" s="11">
        <v>0</v>
      </c>
      <c r="G17" s="11">
        <v>0</v>
      </c>
      <c r="I17" s="32">
        <v>0</v>
      </c>
    </row>
    <row r="18" spans="1:9" ht="17.850000000000001" customHeight="1" x14ac:dyDescent="0.2">
      <c r="A18" s="241" t="s">
        <v>188</v>
      </c>
      <c r="B18" s="241"/>
      <c r="C18" s="300"/>
      <c r="D18" s="241"/>
      <c r="E18" s="300"/>
      <c r="F18" s="241"/>
      <c r="G18" s="300"/>
      <c r="H18" s="241"/>
      <c r="I18" s="300"/>
    </row>
    <row r="19" spans="1:9" ht="23.65" customHeight="1" x14ac:dyDescent="0.2">
      <c r="A19" s="304" t="s">
        <v>189</v>
      </c>
      <c r="B19" s="304"/>
      <c r="C19" s="304"/>
      <c r="D19" s="304"/>
      <c r="E19" s="304"/>
      <c r="F19" s="304"/>
      <c r="G19" s="304"/>
      <c r="H19" s="304"/>
      <c r="I19" s="304"/>
    </row>
    <row r="20" spans="1:9" ht="22.9" customHeight="1" x14ac:dyDescent="0.2">
      <c r="C20" s="245" t="s">
        <v>38</v>
      </c>
      <c r="D20" s="245"/>
      <c r="E20" s="245"/>
      <c r="G20" s="245" t="s">
        <v>22</v>
      </c>
      <c r="H20" s="245"/>
      <c r="I20" s="245"/>
    </row>
    <row r="21" spans="1:9" ht="23.65" customHeight="1" x14ac:dyDescent="0.2">
      <c r="C21" s="28" t="s">
        <v>51</v>
      </c>
      <c r="D21" s="2"/>
      <c r="E21" s="28" t="s">
        <v>23</v>
      </c>
      <c r="G21" s="28" t="s">
        <v>51</v>
      </c>
      <c r="H21" s="2"/>
      <c r="I21" s="28" t="s">
        <v>23</v>
      </c>
    </row>
    <row r="22" spans="1:9" ht="46.7" customHeight="1" x14ac:dyDescent="0.2">
      <c r="A22" s="29" t="s">
        <v>190</v>
      </c>
      <c r="C22" s="51">
        <v>495000000</v>
      </c>
      <c r="E22" s="51">
        <v>5030830154839</v>
      </c>
      <c r="G22" s="51">
        <v>0</v>
      </c>
    </row>
    <row r="23" spans="1:9" ht="46.7" customHeight="1" x14ac:dyDescent="0.2">
      <c r="A23" s="29" t="s">
        <v>191</v>
      </c>
      <c r="C23" s="49">
        <v>5000000</v>
      </c>
      <c r="E23" s="49">
        <v>50815000000</v>
      </c>
      <c r="G23" s="49">
        <v>0</v>
      </c>
      <c r="I23" s="45"/>
    </row>
    <row r="24" spans="1:9" ht="22.9" customHeight="1" x14ac:dyDescent="0.2">
      <c r="C24" s="11">
        <v>500000000</v>
      </c>
      <c r="E24" s="11">
        <v>5081645154839</v>
      </c>
      <c r="G24" s="11">
        <v>0</v>
      </c>
      <c r="I24" s="11">
        <v>0</v>
      </c>
    </row>
  </sheetData>
  <mergeCells count="11">
    <mergeCell ref="A1:I1"/>
    <mergeCell ref="A2:I2"/>
    <mergeCell ref="A3:I3"/>
    <mergeCell ref="A4:I4"/>
    <mergeCell ref="A5:I5"/>
    <mergeCell ref="A13:I13"/>
    <mergeCell ref="C14:G14"/>
    <mergeCell ref="A18:I18"/>
    <mergeCell ref="A19:I19"/>
    <mergeCell ref="C20:E20"/>
    <mergeCell ref="G20:I20"/>
  </mergeCells>
  <pageMargins left="0.39370078740157499" right="0.39370078740157499" top="0.39370078740157499" bottom="0.39370078740157499"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27"/>
  <sheetViews>
    <sheetView rightToLeft="1" topLeftCell="A26" workbookViewId="0">
      <selection activeCell="T15" sqref="T15"/>
    </sheetView>
  </sheetViews>
  <sheetFormatPr defaultRowHeight="12.75" x14ac:dyDescent="0.2"/>
  <cols>
    <col min="1" max="1" width="28.28515625" customWidth="1"/>
    <col min="2" max="2" width="1" customWidth="1"/>
    <col min="3" max="3" width="12.5703125" customWidth="1"/>
    <col min="4" max="4" width="1" customWidth="1"/>
    <col min="5" max="5" width="20.7109375" customWidth="1"/>
    <col min="6" max="6" width="0.85546875" customWidth="1"/>
    <col min="7" max="7" width="20.7109375" customWidth="1"/>
    <col min="8" max="8" width="1" customWidth="1"/>
    <col min="9" max="9" width="20.42578125" customWidth="1"/>
    <col min="10" max="10" width="1" customWidth="1"/>
    <col min="11" max="11" width="15.85546875" bestFit="1" customWidth="1"/>
    <col min="12" max="12" width="0.85546875" customWidth="1"/>
    <col min="13" max="13" width="16.28515625" bestFit="1" customWidth="1"/>
  </cols>
  <sheetData>
    <row r="1" spans="1:13" ht="17.850000000000001" customHeight="1" x14ac:dyDescent="0.2">
      <c r="A1" s="227" t="str">
        <f>'12-13'!A1:E1</f>
        <v>صندوق سرمایه گذاری در اوراق بهادار با درآمد ثابت نشان هامرز</v>
      </c>
      <c r="B1" s="227"/>
      <c r="C1" s="227"/>
      <c r="D1" s="227"/>
      <c r="E1" s="227"/>
      <c r="F1" s="227"/>
      <c r="G1" s="227"/>
      <c r="H1" s="227"/>
      <c r="I1" s="227"/>
      <c r="J1" s="227"/>
      <c r="K1" s="227"/>
      <c r="L1" s="227"/>
      <c r="M1" s="227"/>
    </row>
    <row r="2" spans="1:13" ht="17.100000000000001" customHeight="1" x14ac:dyDescent="0.2">
      <c r="A2" s="227" t="s">
        <v>1</v>
      </c>
      <c r="B2" s="227"/>
      <c r="C2" s="227"/>
      <c r="D2" s="227"/>
      <c r="E2" s="227"/>
      <c r="F2" s="227"/>
      <c r="G2" s="227"/>
      <c r="H2" s="227"/>
      <c r="I2" s="227"/>
      <c r="J2" s="227"/>
      <c r="K2" s="227"/>
      <c r="L2" s="227"/>
      <c r="M2" s="227"/>
    </row>
    <row r="3" spans="1:13" ht="17.850000000000001" customHeight="1" x14ac:dyDescent="0.2">
      <c r="A3" s="227" t="str">
        <f>'12-13'!A4:E4</f>
        <v xml:space="preserve"> دوره مالی شش ماهه منتهی به 31خرداد1403</v>
      </c>
      <c r="B3" s="227"/>
      <c r="C3" s="227"/>
      <c r="D3" s="227"/>
      <c r="E3" s="227"/>
      <c r="F3" s="227"/>
      <c r="G3" s="227"/>
      <c r="H3" s="227"/>
      <c r="I3" s="227"/>
      <c r="J3" s="227"/>
      <c r="K3" s="227"/>
      <c r="L3" s="227"/>
      <c r="M3" s="227"/>
    </row>
    <row r="4" spans="1:13" ht="22.5" customHeight="1" x14ac:dyDescent="0.2">
      <c r="A4" s="241" t="s">
        <v>688</v>
      </c>
      <c r="B4" s="241"/>
      <c r="C4" s="241"/>
      <c r="D4" s="241"/>
      <c r="E4" s="241"/>
      <c r="F4" s="241"/>
      <c r="G4" s="241"/>
      <c r="H4" s="241"/>
      <c r="I4" s="241"/>
      <c r="J4" s="241"/>
      <c r="K4" s="241"/>
      <c r="L4" s="241"/>
      <c r="M4" s="241"/>
    </row>
    <row r="5" spans="1:13" ht="17.850000000000001" hidden="1" customHeight="1" x14ac:dyDescent="0.2">
      <c r="A5" s="241" t="s">
        <v>192</v>
      </c>
      <c r="B5" s="241"/>
      <c r="C5" s="241"/>
      <c r="D5" s="241"/>
      <c r="E5" s="241"/>
      <c r="F5" s="241"/>
      <c r="G5" s="241"/>
      <c r="H5" s="241"/>
      <c r="I5" s="241"/>
      <c r="J5" s="241"/>
      <c r="K5" s="241"/>
      <c r="L5" s="241"/>
      <c r="M5" s="241"/>
    </row>
    <row r="6" spans="1:13" ht="65.25" x14ac:dyDescent="0.2">
      <c r="G6" s="4" t="s">
        <v>20</v>
      </c>
      <c r="I6" s="5" t="str">
        <f>A3</f>
        <v xml:space="preserve"> دوره مالی شش ماهه منتهی به 31خرداد1403</v>
      </c>
      <c r="J6" s="68"/>
      <c r="K6" s="277" t="s">
        <v>490</v>
      </c>
      <c r="L6" s="277"/>
      <c r="M6" s="277"/>
    </row>
    <row r="7" spans="1:13" ht="17.100000000000001" customHeight="1" x14ac:dyDescent="0.2">
      <c r="G7" s="2"/>
      <c r="I7" s="6" t="s">
        <v>23</v>
      </c>
      <c r="J7" s="68"/>
      <c r="K7" s="295" t="s">
        <v>23</v>
      </c>
      <c r="L7" s="295"/>
      <c r="M7" s="295"/>
    </row>
    <row r="8" spans="1:13" ht="17.850000000000001" hidden="1" customHeight="1" x14ac:dyDescent="0.2">
      <c r="A8" s="263" t="s">
        <v>193</v>
      </c>
      <c r="B8" s="263"/>
      <c r="C8" s="263"/>
      <c r="D8" s="263"/>
      <c r="E8" s="263"/>
      <c r="G8" s="1" t="s">
        <v>194</v>
      </c>
      <c r="I8" s="36">
        <v>0</v>
      </c>
      <c r="J8" s="68"/>
      <c r="K8" s="296">
        <v>0</v>
      </c>
      <c r="L8" s="296"/>
      <c r="M8" s="296"/>
    </row>
    <row r="9" spans="1:13" ht="21.75" x14ac:dyDescent="0.2">
      <c r="A9" s="263" t="s">
        <v>690</v>
      </c>
      <c r="B9" s="263"/>
      <c r="C9" s="263"/>
      <c r="D9" s="263"/>
      <c r="E9" s="263"/>
      <c r="G9" s="1" t="s">
        <v>656</v>
      </c>
      <c r="I9" s="9">
        <f>K26</f>
        <v>314002496</v>
      </c>
      <c r="J9" s="68"/>
      <c r="K9" s="292">
        <f>M26</f>
        <v>10379714998</v>
      </c>
      <c r="L9" s="292"/>
      <c r="M9" s="292"/>
    </row>
    <row r="10" spans="1:13" ht="17.850000000000001" hidden="1" customHeight="1" x14ac:dyDescent="0.2">
      <c r="A10" s="263" t="s">
        <v>195</v>
      </c>
      <c r="B10" s="263"/>
      <c r="C10" s="263"/>
      <c r="D10" s="263"/>
      <c r="E10" s="263"/>
      <c r="G10" s="1" t="s">
        <v>196</v>
      </c>
      <c r="I10" s="10">
        <v>0</v>
      </c>
      <c r="J10" s="68"/>
      <c r="K10" s="292">
        <v>0</v>
      </c>
      <c r="L10" s="292"/>
      <c r="M10" s="292"/>
    </row>
    <row r="11" spans="1:13" ht="17.850000000000001" customHeight="1" thickBot="1" x14ac:dyDescent="0.25">
      <c r="I11" s="11">
        <f>SUM(I8:I10)</f>
        <v>314002496</v>
      </c>
      <c r="J11" s="68"/>
      <c r="K11" s="284">
        <f>SUM(K8:M10)</f>
        <v>10379714998</v>
      </c>
      <c r="L11" s="284"/>
      <c r="M11" s="284"/>
    </row>
    <row r="12" spans="1:13" ht="21" customHeight="1" thickTop="1" x14ac:dyDescent="0.2">
      <c r="A12" s="268" t="s">
        <v>689</v>
      </c>
      <c r="B12" s="268"/>
      <c r="C12" s="268"/>
      <c r="D12" s="268"/>
      <c r="E12" s="268"/>
      <c r="F12" s="268"/>
      <c r="G12" s="268"/>
      <c r="H12" s="268"/>
      <c r="I12" s="270"/>
      <c r="J12" s="268"/>
      <c r="K12" s="268"/>
      <c r="L12" s="268"/>
      <c r="M12" s="268"/>
    </row>
    <row r="13" spans="1:13" ht="65.25" x14ac:dyDescent="0.2">
      <c r="C13" s="271" t="str">
        <f>A3</f>
        <v xml:space="preserve"> دوره مالی شش ماهه منتهی به 31خرداد1403</v>
      </c>
      <c r="D13" s="271"/>
      <c r="E13" s="271"/>
      <c r="F13" s="271"/>
      <c r="G13" s="271"/>
      <c r="H13" s="271"/>
      <c r="I13" s="271"/>
      <c r="J13" s="271"/>
      <c r="K13" s="271"/>
      <c r="L13" s="68"/>
      <c r="M13" s="164" t="str">
        <f>K6</f>
        <v>دوره مالی شش ماهه منتهی به 1402/03/31</v>
      </c>
    </row>
    <row r="14" spans="1:13" ht="43.5" x14ac:dyDescent="0.2">
      <c r="A14" s="148" t="s">
        <v>464</v>
      </c>
      <c r="C14" s="52" t="s">
        <v>465</v>
      </c>
      <c r="D14" s="53"/>
      <c r="E14" s="52" t="s">
        <v>186</v>
      </c>
      <c r="F14" s="53"/>
      <c r="G14" s="52" t="s">
        <v>132</v>
      </c>
      <c r="H14" s="2"/>
      <c r="I14" s="27" t="s">
        <v>199</v>
      </c>
      <c r="J14" s="2"/>
      <c r="K14" s="52" t="s">
        <v>200</v>
      </c>
      <c r="L14" s="68"/>
      <c r="M14" s="52" t="s">
        <v>200</v>
      </c>
    </row>
    <row r="15" spans="1:13" ht="17.850000000000001" customHeight="1" x14ac:dyDescent="0.2">
      <c r="A15" s="53"/>
      <c r="C15" s="53"/>
      <c r="E15" s="44" t="s">
        <v>23</v>
      </c>
      <c r="G15" s="44" t="s">
        <v>23</v>
      </c>
      <c r="I15" s="6" t="s">
        <v>23</v>
      </c>
      <c r="K15" s="44" t="s">
        <v>23</v>
      </c>
      <c r="L15" s="68"/>
      <c r="M15" s="166" t="s">
        <v>23</v>
      </c>
    </row>
    <row r="16" spans="1:13" ht="17.850000000000001" customHeight="1" x14ac:dyDescent="0.2">
      <c r="A16" s="3" t="s">
        <v>492</v>
      </c>
      <c r="C16" s="30">
        <v>8100</v>
      </c>
      <c r="E16" s="30">
        <v>5479245000</v>
      </c>
      <c r="G16" s="30">
        <v>5453308408</v>
      </c>
      <c r="I16" s="51">
        <v>993112</v>
      </c>
      <c r="K16" s="51">
        <f>E16-G16-I16</f>
        <v>24943480</v>
      </c>
      <c r="L16" s="68"/>
      <c r="M16" s="51"/>
    </row>
    <row r="17" spans="1:13" ht="17.850000000000001" customHeight="1" x14ac:dyDescent="0.2">
      <c r="A17" s="3" t="s">
        <v>446</v>
      </c>
      <c r="C17" s="30">
        <v>31000</v>
      </c>
      <c r="E17" s="30">
        <v>25434300000</v>
      </c>
      <c r="G17" s="30">
        <v>25418492063</v>
      </c>
      <c r="I17" s="51">
        <v>4609965</v>
      </c>
      <c r="K17" s="51">
        <f t="shared" ref="K17:K20" si="0">E17-G17-I17</f>
        <v>11197972</v>
      </c>
      <c r="L17" s="68"/>
      <c r="M17" s="51"/>
    </row>
    <row r="18" spans="1:13" ht="17.850000000000001" customHeight="1" x14ac:dyDescent="0.2">
      <c r="A18" s="3" t="s">
        <v>605</v>
      </c>
      <c r="C18" s="30">
        <v>5000</v>
      </c>
      <c r="E18" s="30">
        <v>5014150000</v>
      </c>
      <c r="G18" s="30">
        <v>5014372222</v>
      </c>
      <c r="I18" s="51">
        <v>908813</v>
      </c>
      <c r="K18" s="51">
        <f t="shared" si="0"/>
        <v>-1131035</v>
      </c>
      <c r="L18" s="68"/>
      <c r="M18" s="51"/>
    </row>
    <row r="19" spans="1:13" ht="17.850000000000001" customHeight="1" x14ac:dyDescent="0.2">
      <c r="A19" s="3" t="s">
        <v>445</v>
      </c>
      <c r="C19" s="30">
        <v>1600</v>
      </c>
      <c r="E19" s="30">
        <v>1458880000</v>
      </c>
      <c r="G19" s="30">
        <v>1403745525</v>
      </c>
      <c r="I19" s="51">
        <v>264421</v>
      </c>
      <c r="K19" s="51">
        <f t="shared" si="0"/>
        <v>54870054</v>
      </c>
      <c r="L19" s="68"/>
      <c r="M19" s="51"/>
    </row>
    <row r="20" spans="1:13" ht="17.850000000000001" customHeight="1" x14ac:dyDescent="0.2">
      <c r="A20" s="3" t="s">
        <v>631</v>
      </c>
      <c r="C20" s="30">
        <v>5000</v>
      </c>
      <c r="E20" s="30">
        <v>4741800000</v>
      </c>
      <c r="G20" s="30">
        <v>4516818525</v>
      </c>
      <c r="I20" s="51">
        <v>859450</v>
      </c>
      <c r="K20" s="51">
        <f t="shared" si="0"/>
        <v>224122025</v>
      </c>
      <c r="L20" s="68"/>
      <c r="M20" s="51"/>
    </row>
    <row r="21" spans="1:13" ht="17.850000000000001" customHeight="1" x14ac:dyDescent="0.2">
      <c r="A21" s="3" t="s">
        <v>486</v>
      </c>
      <c r="C21" s="51">
        <v>0</v>
      </c>
      <c r="D21" s="51"/>
      <c r="E21" s="51">
        <v>0</v>
      </c>
      <c r="F21" s="51"/>
      <c r="G21" s="51">
        <v>0</v>
      </c>
      <c r="H21" s="51"/>
      <c r="I21" s="51">
        <v>0</v>
      </c>
      <c r="J21" s="51"/>
      <c r="K21" s="51">
        <v>0</v>
      </c>
      <c r="L21" s="68"/>
      <c r="M21" s="51">
        <v>97383388</v>
      </c>
    </row>
    <row r="22" spans="1:13" ht="17.850000000000001" customHeight="1" x14ac:dyDescent="0.2">
      <c r="A22" s="3" t="s">
        <v>424</v>
      </c>
      <c r="C22" s="51">
        <v>0</v>
      </c>
      <c r="D22" s="51"/>
      <c r="E22" s="51">
        <v>0</v>
      </c>
      <c r="F22" s="51"/>
      <c r="G22" s="51">
        <v>0</v>
      </c>
      <c r="H22" s="51"/>
      <c r="I22" s="51">
        <v>0</v>
      </c>
      <c r="J22" s="51"/>
      <c r="K22" s="51">
        <v>0</v>
      </c>
      <c r="L22" s="68"/>
      <c r="M22" s="51">
        <v>959842951</v>
      </c>
    </row>
    <row r="23" spans="1:13" ht="17.850000000000001" customHeight="1" x14ac:dyDescent="0.2">
      <c r="A23" s="3" t="s">
        <v>484</v>
      </c>
      <c r="C23" s="51">
        <v>0</v>
      </c>
      <c r="D23" s="51"/>
      <c r="E23" s="51">
        <v>0</v>
      </c>
      <c r="F23" s="51"/>
      <c r="G23" s="51">
        <v>0</v>
      </c>
      <c r="H23" s="51"/>
      <c r="I23" s="51">
        <v>0</v>
      </c>
      <c r="J23" s="51"/>
      <c r="K23" s="51">
        <v>0</v>
      </c>
      <c r="L23" s="68"/>
      <c r="M23" s="51">
        <v>594671250</v>
      </c>
    </row>
    <row r="24" spans="1:13" ht="17.850000000000001" customHeight="1" x14ac:dyDescent="0.2">
      <c r="A24" s="3" t="s">
        <v>448</v>
      </c>
      <c r="C24" s="51">
        <v>0</v>
      </c>
      <c r="D24" s="51"/>
      <c r="E24" s="51">
        <v>0</v>
      </c>
      <c r="F24" s="51"/>
      <c r="G24" s="51">
        <v>0</v>
      </c>
      <c r="H24" s="51"/>
      <c r="I24" s="51">
        <v>0</v>
      </c>
      <c r="J24" s="51"/>
      <c r="K24" s="51">
        <v>0</v>
      </c>
      <c r="L24" s="68"/>
      <c r="M24" s="51">
        <v>514314008</v>
      </c>
    </row>
    <row r="25" spans="1:13" ht="20.25" x14ac:dyDescent="0.2">
      <c r="A25" s="3" t="s">
        <v>447</v>
      </c>
      <c r="C25" s="51">
        <v>0</v>
      </c>
      <c r="D25" s="51"/>
      <c r="E25" s="51">
        <v>0</v>
      </c>
      <c r="F25" s="51"/>
      <c r="G25" s="51">
        <v>0</v>
      </c>
      <c r="H25" s="51"/>
      <c r="I25" s="51">
        <v>0</v>
      </c>
      <c r="J25" s="51"/>
      <c r="K25" s="51">
        <v>0</v>
      </c>
      <c r="L25" s="68"/>
      <c r="M25" s="51">
        <v>8213503401</v>
      </c>
    </row>
    <row r="26" spans="1:13" ht="22.5" thickBot="1" x14ac:dyDescent="0.25">
      <c r="C26" s="71">
        <f>SUM(C16:C25)</f>
        <v>50700</v>
      </c>
      <c r="D26" s="81"/>
      <c r="E26" s="176">
        <f>SUM(E16:E25)</f>
        <v>42128375000</v>
      </c>
      <c r="F26" s="81"/>
      <c r="G26" s="176">
        <f>SUM(G16:G25)</f>
        <v>41806736743</v>
      </c>
      <c r="I26" s="176">
        <f>SUM(I16:I25)</f>
        <v>7635761</v>
      </c>
      <c r="K26" s="176">
        <f>SUM(K16:K25)</f>
        <v>314002496</v>
      </c>
      <c r="L26" s="68"/>
      <c r="M26" s="11">
        <f>SUM(M21:M25)</f>
        <v>10379714998</v>
      </c>
    </row>
    <row r="27" spans="1:13" ht="13.5" thickTop="1" x14ac:dyDescent="0.2"/>
  </sheetData>
  <mergeCells count="16">
    <mergeCell ref="K6:M6"/>
    <mergeCell ref="K7:M7"/>
    <mergeCell ref="A8:E8"/>
    <mergeCell ref="K8:M8"/>
    <mergeCell ref="A1:M1"/>
    <mergeCell ref="A2:M2"/>
    <mergeCell ref="A3:M3"/>
    <mergeCell ref="A4:M4"/>
    <mergeCell ref="A5:M5"/>
    <mergeCell ref="K11:M11"/>
    <mergeCell ref="A12:M12"/>
    <mergeCell ref="C13:K13"/>
    <mergeCell ref="A9:E9"/>
    <mergeCell ref="K9:M9"/>
    <mergeCell ref="A10:E10"/>
    <mergeCell ref="K10:M10"/>
  </mergeCells>
  <pageMargins left="0.43307086614173229" right="0.23622047244094491" top="0" bottom="0" header="0.31496062992125984" footer="0.31496062992125984"/>
  <pageSetup paperSize="9" orientation="landscape" r:id="rId1"/>
  <headerFooter>
    <oddFooter>&amp;C&amp;"B Mitra,Regular"&amp;11 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
  <sheetViews>
    <sheetView rightToLeft="1" workbookViewId="0">
      <selection sqref="A1:H1"/>
    </sheetView>
  </sheetViews>
  <sheetFormatPr defaultRowHeight="12.75" x14ac:dyDescent="0.2"/>
  <cols>
    <col min="1" max="1" width="96" customWidth="1"/>
  </cols>
  <sheetData>
    <row r="1" spans="1:1" ht="17.850000000000001" customHeight="1" x14ac:dyDescent="0.2">
      <c r="A1" s="1" t="s">
        <v>0</v>
      </c>
    </row>
    <row r="2" spans="1:1" ht="17.100000000000001" customHeight="1" x14ac:dyDescent="0.2">
      <c r="A2" s="1" t="s">
        <v>1</v>
      </c>
    </row>
    <row r="3" spans="1:1" ht="17.850000000000001" customHeight="1" x14ac:dyDescent="0.2">
      <c r="A3" s="1" t="s">
        <v>2</v>
      </c>
    </row>
  </sheetData>
  <pageMargins left="0.39370078740157499" right="0.39370078740157499" top="0.39370078740157499" bottom="0.39370078740157499"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8"/>
  <sheetViews>
    <sheetView rightToLeft="1" workbookViewId="0">
      <selection sqref="A1:Y1"/>
    </sheetView>
  </sheetViews>
  <sheetFormatPr defaultRowHeight="12.75" x14ac:dyDescent="0.2"/>
  <cols>
    <col min="1" max="1" width="6" customWidth="1"/>
    <col min="2" max="2" width="1" customWidth="1"/>
    <col min="3" max="3" width="6" customWidth="1"/>
    <col min="4" max="4" width="1" customWidth="1"/>
    <col min="5" max="5" width="6" customWidth="1"/>
    <col min="6" max="6" width="1" customWidth="1"/>
    <col min="7" max="7" width="6.140625" customWidth="1"/>
    <col min="8" max="8" width="0.85546875" customWidth="1"/>
    <col min="9" max="9" width="6.140625" customWidth="1"/>
    <col min="10" max="10" width="1" customWidth="1"/>
    <col min="11" max="11" width="6" customWidth="1"/>
    <col min="12" max="12" width="1" customWidth="1"/>
    <col min="13" max="13" width="6" customWidth="1"/>
    <col min="14" max="14" width="1" customWidth="1"/>
    <col min="15" max="15" width="6" customWidth="1"/>
    <col min="16" max="16" width="1" customWidth="1"/>
    <col min="17" max="17" width="6" customWidth="1"/>
    <col min="18" max="18" width="1" customWidth="1"/>
    <col min="19" max="19" width="6" customWidth="1"/>
    <col min="20" max="20" width="1" customWidth="1"/>
    <col min="21" max="21" width="6" customWidth="1"/>
    <col min="22" max="22" width="1" customWidth="1"/>
    <col min="23" max="23" width="8.140625" customWidth="1"/>
    <col min="24" max="24" width="1" customWidth="1"/>
    <col min="25" max="25" width="9.140625" customWidth="1"/>
  </cols>
  <sheetData>
    <row r="1" spans="1:25" ht="17.850000000000001" customHeight="1" x14ac:dyDescent="0.2">
      <c r="A1" s="227" t="s">
        <v>0</v>
      </c>
      <c r="B1" s="227"/>
      <c r="C1" s="227"/>
      <c r="D1" s="227"/>
      <c r="E1" s="227"/>
      <c r="F1" s="227"/>
      <c r="G1" s="227"/>
      <c r="H1" s="227"/>
      <c r="I1" s="227"/>
      <c r="J1" s="227"/>
      <c r="K1" s="227"/>
      <c r="L1" s="227"/>
      <c r="M1" s="227"/>
      <c r="N1" s="227"/>
      <c r="O1" s="227"/>
      <c r="P1" s="227"/>
      <c r="Q1" s="227"/>
      <c r="R1" s="227"/>
      <c r="S1" s="227"/>
      <c r="T1" s="227"/>
      <c r="U1" s="227"/>
      <c r="V1" s="227"/>
      <c r="W1" s="227"/>
      <c r="X1" s="227"/>
      <c r="Y1" s="227"/>
    </row>
    <row r="2" spans="1:25" ht="17.100000000000001" customHeight="1" x14ac:dyDescent="0.2">
      <c r="A2" s="227" t="s">
        <v>1</v>
      </c>
      <c r="B2" s="227"/>
      <c r="C2" s="227"/>
      <c r="D2" s="227"/>
      <c r="E2" s="227"/>
      <c r="F2" s="227"/>
      <c r="G2" s="227"/>
      <c r="H2" s="227"/>
      <c r="I2" s="227"/>
      <c r="J2" s="227"/>
      <c r="K2" s="227"/>
      <c r="L2" s="227"/>
      <c r="M2" s="227"/>
      <c r="N2" s="227"/>
      <c r="O2" s="227"/>
      <c r="P2" s="227"/>
      <c r="Q2" s="227"/>
      <c r="R2" s="227"/>
      <c r="S2" s="227"/>
      <c r="T2" s="227"/>
      <c r="U2" s="227"/>
      <c r="V2" s="227"/>
      <c r="W2" s="227"/>
      <c r="X2" s="227"/>
      <c r="Y2" s="227"/>
    </row>
    <row r="3" spans="1:25" ht="17.850000000000001" customHeight="1" x14ac:dyDescent="0.2">
      <c r="A3" s="227" t="s">
        <v>2</v>
      </c>
      <c r="B3" s="227"/>
      <c r="C3" s="227"/>
      <c r="D3" s="227"/>
      <c r="E3" s="227"/>
      <c r="F3" s="227"/>
      <c r="G3" s="227"/>
      <c r="H3" s="227"/>
      <c r="I3" s="227"/>
      <c r="J3" s="227"/>
      <c r="K3" s="227"/>
      <c r="L3" s="227"/>
      <c r="M3" s="227"/>
      <c r="N3" s="227"/>
      <c r="O3" s="227"/>
      <c r="P3" s="227"/>
      <c r="Q3" s="227"/>
      <c r="R3" s="227"/>
      <c r="S3" s="227"/>
      <c r="T3" s="227"/>
      <c r="U3" s="227"/>
      <c r="V3" s="227"/>
      <c r="W3" s="227"/>
      <c r="X3" s="227"/>
      <c r="Y3" s="227"/>
    </row>
    <row r="4" spans="1:25" ht="17.100000000000001" customHeight="1" x14ac:dyDescent="0.2">
      <c r="A4" s="268" t="s">
        <v>201</v>
      </c>
      <c r="B4" s="268"/>
      <c r="C4" s="268"/>
      <c r="D4" s="268"/>
      <c r="E4" s="268"/>
      <c r="F4" s="268"/>
      <c r="G4" s="268"/>
      <c r="H4" s="268"/>
      <c r="I4" s="268"/>
      <c r="J4" s="268"/>
      <c r="K4" s="268"/>
      <c r="L4" s="268"/>
      <c r="M4" s="268"/>
      <c r="N4" s="268"/>
      <c r="O4" s="268"/>
      <c r="P4" s="268"/>
      <c r="Q4" s="268"/>
      <c r="R4" s="268"/>
      <c r="S4" s="268"/>
      <c r="T4" s="268"/>
      <c r="U4" s="268"/>
      <c r="V4" s="268"/>
      <c r="W4" s="268"/>
      <c r="X4" s="268"/>
      <c r="Y4" s="268"/>
    </row>
    <row r="5" spans="1:25" ht="23.65" customHeight="1" x14ac:dyDescent="0.2">
      <c r="C5" s="271" t="s">
        <v>101</v>
      </c>
      <c r="D5" s="271"/>
      <c r="E5" s="271"/>
      <c r="F5" s="271"/>
      <c r="G5" s="271"/>
      <c r="H5" s="271"/>
      <c r="I5" s="271"/>
      <c r="J5" s="271"/>
      <c r="K5" s="271"/>
      <c r="L5" s="271"/>
      <c r="M5" s="271"/>
      <c r="N5" s="271"/>
      <c r="O5" s="271"/>
      <c r="P5" s="271"/>
      <c r="Q5" s="271"/>
      <c r="R5" s="271"/>
      <c r="S5" s="271"/>
      <c r="T5" s="271"/>
      <c r="U5" s="271"/>
      <c r="V5" s="271"/>
      <c r="W5" s="271"/>
      <c r="Y5" s="5" t="s">
        <v>22</v>
      </c>
    </row>
    <row r="6" spans="1:25" ht="52.5" customHeight="1" x14ac:dyDescent="0.2">
      <c r="A6" s="14" t="s">
        <v>202</v>
      </c>
      <c r="C6" s="27" t="s">
        <v>203</v>
      </c>
      <c r="D6" s="2"/>
      <c r="E6" s="27" t="s">
        <v>204</v>
      </c>
      <c r="F6" s="2"/>
      <c r="G6" s="27" t="s">
        <v>51</v>
      </c>
      <c r="H6" s="2"/>
      <c r="I6" s="27" t="s">
        <v>205</v>
      </c>
      <c r="J6" s="2"/>
      <c r="K6" s="27" t="s">
        <v>206</v>
      </c>
      <c r="L6" s="2"/>
      <c r="M6" s="27" t="s">
        <v>207</v>
      </c>
      <c r="N6" s="2"/>
      <c r="O6" s="27" t="s">
        <v>208</v>
      </c>
      <c r="P6" s="2"/>
      <c r="Q6" s="27" t="s">
        <v>209</v>
      </c>
      <c r="R6" s="2"/>
      <c r="S6" s="27" t="s">
        <v>210</v>
      </c>
      <c r="T6" s="2"/>
      <c r="U6" s="27" t="s">
        <v>211</v>
      </c>
      <c r="V6" s="2"/>
      <c r="W6" s="27" t="s">
        <v>212</v>
      </c>
      <c r="Y6" s="27" t="s">
        <v>212</v>
      </c>
    </row>
    <row r="7" spans="1:25" ht="17.100000000000001" customHeight="1" x14ac:dyDescent="0.2">
      <c r="A7" s="2"/>
      <c r="C7" s="2"/>
      <c r="E7" s="2"/>
      <c r="G7" s="2"/>
      <c r="I7" s="6" t="s">
        <v>23</v>
      </c>
      <c r="K7" s="35" t="s">
        <v>23</v>
      </c>
      <c r="M7" s="35" t="s">
        <v>23</v>
      </c>
      <c r="O7" s="35" t="s">
        <v>23</v>
      </c>
      <c r="Q7" s="35" t="s">
        <v>23</v>
      </c>
      <c r="S7" s="35" t="s">
        <v>23</v>
      </c>
      <c r="U7" s="35" t="s">
        <v>23</v>
      </c>
      <c r="W7" s="35" t="s">
        <v>23</v>
      </c>
      <c r="Y7" s="35" t="s">
        <v>23</v>
      </c>
    </row>
    <row r="8" spans="1:25" ht="23.65" customHeight="1" x14ac:dyDescent="0.2">
      <c r="K8" s="18">
        <v>0</v>
      </c>
      <c r="M8" s="18">
        <v>0</v>
      </c>
      <c r="O8" s="18">
        <v>0</v>
      </c>
      <c r="Q8" s="18">
        <v>0</v>
      </c>
      <c r="S8" s="18">
        <v>0</v>
      </c>
      <c r="U8" s="18">
        <v>0</v>
      </c>
      <c r="W8" s="18">
        <v>0</v>
      </c>
      <c r="Y8" s="18">
        <v>0</v>
      </c>
    </row>
  </sheetData>
  <mergeCells count="5">
    <mergeCell ref="A1:Y1"/>
    <mergeCell ref="A2:Y2"/>
    <mergeCell ref="A3:Y3"/>
    <mergeCell ref="A4:Y4"/>
    <mergeCell ref="C5:W5"/>
  </mergeCells>
  <pageMargins left="0.39370078740157499" right="0.39370078740157499" top="0.39370078740157499" bottom="0.39370078740157499" header="0" footer="0"/>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9"/>
  <sheetViews>
    <sheetView rightToLeft="1" workbookViewId="0">
      <selection sqref="A1:Q1"/>
    </sheetView>
  </sheetViews>
  <sheetFormatPr defaultRowHeight="12.75" x14ac:dyDescent="0.2"/>
  <cols>
    <col min="1" max="1" width="12" customWidth="1"/>
    <col min="2" max="2" width="1" customWidth="1"/>
    <col min="3" max="3" width="10.140625" customWidth="1"/>
    <col min="4" max="4" width="1" customWidth="1"/>
    <col min="5" max="5" width="11.140625" customWidth="1"/>
    <col min="6" max="6" width="0.85546875" customWidth="1"/>
    <col min="7" max="7" width="11.140625" customWidth="1"/>
    <col min="8" max="8" width="1" customWidth="1"/>
    <col min="9" max="9" width="10.140625" customWidth="1"/>
    <col min="10" max="10" width="1" customWidth="1"/>
    <col min="11" max="11" width="0.85546875" customWidth="1"/>
    <col min="12" max="12" width="10.140625" customWidth="1"/>
    <col min="13" max="13" width="1" customWidth="1"/>
    <col min="14" max="14" width="11.140625" customWidth="1"/>
    <col min="15" max="15" width="1" customWidth="1"/>
    <col min="16" max="16" width="0.85546875" customWidth="1"/>
    <col min="17" max="17" width="11.140625" customWidth="1"/>
  </cols>
  <sheetData>
    <row r="1" spans="1:17" ht="17.850000000000001" customHeight="1" x14ac:dyDescent="0.2">
      <c r="A1" s="227" t="s">
        <v>0</v>
      </c>
      <c r="B1" s="227"/>
      <c r="C1" s="227"/>
      <c r="D1" s="227"/>
      <c r="E1" s="227"/>
      <c r="F1" s="227"/>
      <c r="G1" s="227"/>
      <c r="H1" s="227"/>
      <c r="I1" s="227"/>
      <c r="J1" s="227"/>
      <c r="K1" s="227"/>
      <c r="L1" s="227"/>
      <c r="M1" s="227"/>
      <c r="N1" s="227"/>
      <c r="O1" s="227"/>
      <c r="P1" s="227"/>
      <c r="Q1" s="227"/>
    </row>
    <row r="2" spans="1:17" ht="17.100000000000001" customHeight="1" x14ac:dyDescent="0.2">
      <c r="A2" s="227" t="s">
        <v>1</v>
      </c>
      <c r="B2" s="227"/>
      <c r="C2" s="227"/>
      <c r="D2" s="227"/>
      <c r="E2" s="227"/>
      <c r="F2" s="227"/>
      <c r="G2" s="227"/>
      <c r="H2" s="227"/>
      <c r="I2" s="227"/>
      <c r="J2" s="227"/>
      <c r="K2" s="227"/>
      <c r="L2" s="227"/>
      <c r="M2" s="227"/>
      <c r="N2" s="227"/>
      <c r="O2" s="227"/>
      <c r="P2" s="227"/>
      <c r="Q2" s="227"/>
    </row>
    <row r="3" spans="1:17" ht="17.850000000000001" customHeight="1" x14ac:dyDescent="0.2">
      <c r="A3" s="227" t="s">
        <v>2</v>
      </c>
      <c r="B3" s="227"/>
      <c r="C3" s="227"/>
      <c r="D3" s="227"/>
      <c r="E3" s="227"/>
      <c r="F3" s="227"/>
      <c r="G3" s="227"/>
      <c r="H3" s="227"/>
      <c r="I3" s="227"/>
      <c r="J3" s="227"/>
      <c r="K3" s="227"/>
      <c r="L3" s="227"/>
      <c r="M3" s="227"/>
      <c r="N3" s="227"/>
      <c r="O3" s="227"/>
      <c r="P3" s="227"/>
      <c r="Q3" s="227"/>
    </row>
    <row r="4" spans="1:17" ht="17.100000000000001" customHeight="1" x14ac:dyDescent="0.2">
      <c r="A4" s="268" t="s">
        <v>218</v>
      </c>
      <c r="B4" s="268"/>
      <c r="C4" s="268"/>
      <c r="D4" s="268"/>
      <c r="E4" s="268"/>
      <c r="F4" s="268"/>
      <c r="G4" s="268"/>
      <c r="H4" s="268"/>
      <c r="I4" s="268"/>
      <c r="J4" s="268"/>
      <c r="K4" s="268"/>
      <c r="L4" s="268"/>
      <c r="M4" s="268"/>
      <c r="N4" s="268"/>
      <c r="O4" s="268"/>
      <c r="P4" s="268"/>
      <c r="Q4" s="268"/>
    </row>
    <row r="5" spans="1:17" ht="17.850000000000001" customHeight="1" x14ac:dyDescent="0.2">
      <c r="A5" s="268" t="s">
        <v>219</v>
      </c>
      <c r="B5" s="268"/>
      <c r="C5" s="268"/>
      <c r="D5" s="268"/>
      <c r="E5" s="268"/>
      <c r="F5" s="268"/>
      <c r="G5" s="268"/>
      <c r="H5" s="268"/>
      <c r="I5" s="268"/>
      <c r="J5" s="268"/>
      <c r="K5" s="268"/>
      <c r="L5" s="268"/>
      <c r="M5" s="268"/>
      <c r="N5" s="268"/>
      <c r="O5" s="268"/>
      <c r="P5" s="268"/>
      <c r="Q5" s="268"/>
    </row>
    <row r="6" spans="1:17" ht="17.850000000000001" customHeight="1" x14ac:dyDescent="0.2">
      <c r="C6" s="271" t="s">
        <v>38</v>
      </c>
      <c r="D6" s="271"/>
      <c r="E6" s="271"/>
      <c r="F6" s="271"/>
      <c r="G6" s="271"/>
      <c r="H6" s="271"/>
      <c r="I6" s="271"/>
      <c r="J6" s="271"/>
      <c r="K6" s="271"/>
      <c r="L6" s="271"/>
      <c r="M6" s="271"/>
      <c r="N6" s="271"/>
      <c r="P6" s="271" t="s">
        <v>22</v>
      </c>
      <c r="Q6" s="271"/>
    </row>
    <row r="7" spans="1:17" ht="57.75" customHeight="1" x14ac:dyDescent="0.2">
      <c r="A7" s="14" t="s">
        <v>197</v>
      </c>
      <c r="C7" s="27" t="s">
        <v>220</v>
      </c>
      <c r="D7" s="2"/>
      <c r="E7" s="27" t="s">
        <v>221</v>
      </c>
      <c r="F7" s="2"/>
      <c r="G7" s="27" t="s">
        <v>222</v>
      </c>
      <c r="H7" s="2"/>
      <c r="I7" s="305" t="s">
        <v>223</v>
      </c>
      <c r="J7" s="305"/>
      <c r="K7" s="2"/>
      <c r="L7" s="27" t="s">
        <v>224</v>
      </c>
      <c r="M7" s="2"/>
      <c r="N7" s="27" t="s">
        <v>225</v>
      </c>
      <c r="P7" s="305" t="s">
        <v>225</v>
      </c>
      <c r="Q7" s="305"/>
    </row>
    <row r="8" spans="1:17" ht="17.850000000000001" customHeight="1" x14ac:dyDescent="0.2">
      <c r="A8" s="2"/>
      <c r="C8" s="2"/>
      <c r="E8" s="2"/>
      <c r="G8" s="35" t="s">
        <v>23</v>
      </c>
      <c r="I8" s="272" t="s">
        <v>23</v>
      </c>
      <c r="J8" s="272"/>
      <c r="L8" s="35" t="s">
        <v>23</v>
      </c>
      <c r="N8" s="35" t="s">
        <v>23</v>
      </c>
      <c r="P8" s="272" t="s">
        <v>23</v>
      </c>
      <c r="Q8" s="306"/>
    </row>
    <row r="9" spans="1:17" ht="23.65" customHeight="1" x14ac:dyDescent="0.2">
      <c r="G9" s="11"/>
      <c r="I9" s="11">
        <v>0</v>
      </c>
      <c r="L9" s="11">
        <v>0</v>
      </c>
      <c r="N9" s="11">
        <v>0</v>
      </c>
      <c r="Q9" s="11">
        <v>0</v>
      </c>
    </row>
  </sheetData>
  <mergeCells count="11">
    <mergeCell ref="A1:Q1"/>
    <mergeCell ref="A2:Q2"/>
    <mergeCell ref="A3:Q3"/>
    <mergeCell ref="A4:Q4"/>
    <mergeCell ref="A5:Q5"/>
    <mergeCell ref="C6:N6"/>
    <mergeCell ref="P6:Q6"/>
    <mergeCell ref="I7:J7"/>
    <mergeCell ref="P7:Q7"/>
    <mergeCell ref="I8:J8"/>
    <mergeCell ref="P8:Q8"/>
  </mergeCells>
  <pageMargins left="0.39370078740157499" right="0.39370078740157499" top="0.39370078740157499" bottom="0.39370078740157499" header="0" footer="0"/>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V67"/>
  <sheetViews>
    <sheetView rightToLeft="1" topLeftCell="A64" workbookViewId="0">
      <selection activeCell="R35" sqref="R35"/>
    </sheetView>
  </sheetViews>
  <sheetFormatPr defaultRowHeight="12.75" x14ac:dyDescent="0.2"/>
  <cols>
    <col min="1" max="1" width="50.85546875" bestFit="1" customWidth="1"/>
    <col min="2" max="2" width="0.85546875" customWidth="1"/>
    <col min="3" max="3" width="12.5703125" bestFit="1" customWidth="1"/>
    <col min="4" max="4" width="1" customWidth="1"/>
    <col min="5" max="5" width="20.7109375" bestFit="1" customWidth="1"/>
    <col min="6" max="6" width="1" customWidth="1"/>
    <col min="7" max="7" width="20.7109375" bestFit="1" customWidth="1"/>
    <col min="8" max="8" width="1" customWidth="1"/>
    <col min="9" max="9" width="23.28515625" customWidth="1"/>
    <col min="10" max="10" width="1" customWidth="1"/>
    <col min="11" max="11" width="18.7109375" style="68" customWidth="1"/>
    <col min="12" max="12" width="0.85546875" customWidth="1"/>
    <col min="13" max="13" width="17.85546875" customWidth="1"/>
    <col min="14" max="14" width="9.140625" style="68"/>
  </cols>
  <sheetData>
    <row r="1" spans="1:12" ht="17.850000000000001" customHeight="1" x14ac:dyDescent="0.2">
      <c r="A1" s="233" t="str">
        <f>'12-13'!A1:E1</f>
        <v>صندوق سرمایه گذاری در اوراق بهادار با درآمد ثابت نشان هامرز</v>
      </c>
      <c r="B1" s="233"/>
      <c r="C1" s="233"/>
      <c r="D1" s="233"/>
      <c r="E1" s="233"/>
      <c r="F1" s="233"/>
      <c r="G1" s="233"/>
      <c r="H1" s="233"/>
      <c r="I1" s="233"/>
      <c r="J1" s="233"/>
      <c r="K1" s="233"/>
      <c r="L1" s="233"/>
    </row>
    <row r="2" spans="1:12" ht="17.850000000000001" hidden="1" customHeight="1" x14ac:dyDescent="0.2">
      <c r="A2" s="233" t="str">
        <f>'12-13'!A2:E2</f>
        <v>گزارش مالی میان‌دوره‌ای</v>
      </c>
      <c r="B2" s="233"/>
      <c r="C2" s="233"/>
      <c r="D2" s="233"/>
      <c r="E2" s="233"/>
      <c r="F2" s="233"/>
      <c r="G2" s="233"/>
      <c r="H2" s="233"/>
      <c r="I2" s="233"/>
      <c r="J2" s="233"/>
      <c r="K2" s="233"/>
      <c r="L2" s="233"/>
    </row>
    <row r="3" spans="1:12" ht="17.100000000000001" customHeight="1" x14ac:dyDescent="0.2">
      <c r="A3" s="233" t="s">
        <v>1</v>
      </c>
      <c r="B3" s="233"/>
      <c r="C3" s="233"/>
      <c r="D3" s="233"/>
      <c r="E3" s="233"/>
      <c r="F3" s="233"/>
      <c r="G3" s="233"/>
      <c r="H3" s="233"/>
      <c r="I3" s="233"/>
      <c r="J3" s="233"/>
      <c r="K3" s="233"/>
      <c r="L3" s="233"/>
    </row>
    <row r="4" spans="1:12" ht="17.850000000000001" customHeight="1" x14ac:dyDescent="0.2">
      <c r="A4" s="233" t="str">
        <f>'17-1'!A3:M3</f>
        <v xml:space="preserve"> دوره مالی شش ماهه منتهی به 31خرداد1403</v>
      </c>
      <c r="B4" s="233"/>
      <c r="C4" s="233"/>
      <c r="D4" s="233"/>
      <c r="E4" s="233"/>
      <c r="F4" s="233"/>
      <c r="G4" s="233"/>
      <c r="H4" s="233"/>
      <c r="I4" s="233"/>
      <c r="J4" s="233"/>
      <c r="K4" s="233"/>
      <c r="L4" s="233"/>
    </row>
    <row r="5" spans="1:12" ht="17.850000000000001" customHeight="1" x14ac:dyDescent="0.2">
      <c r="A5" s="1"/>
      <c r="B5" s="1"/>
      <c r="C5" s="1"/>
      <c r="D5" s="1"/>
      <c r="E5" s="1"/>
      <c r="F5" s="1"/>
      <c r="G5" s="1"/>
      <c r="H5" s="1"/>
      <c r="I5" s="1"/>
      <c r="J5" s="1"/>
      <c r="K5" s="1"/>
    </row>
    <row r="6" spans="1:12" ht="22.9" customHeight="1" x14ac:dyDescent="0.2">
      <c r="A6" s="241" t="s">
        <v>657</v>
      </c>
      <c r="B6" s="241"/>
      <c r="C6" s="241"/>
      <c r="D6" s="241"/>
      <c r="E6" s="241"/>
      <c r="F6" s="241"/>
      <c r="G6" s="241"/>
      <c r="H6" s="241"/>
      <c r="I6" s="241"/>
      <c r="J6" s="241"/>
      <c r="K6" s="241"/>
    </row>
    <row r="7" spans="1:12" ht="17.850000000000001" customHeight="1" x14ac:dyDescent="0.2">
      <c r="A7" s="241" t="s">
        <v>213</v>
      </c>
      <c r="B7" s="241"/>
      <c r="C7" s="241"/>
      <c r="D7" s="241"/>
      <c r="E7" s="241"/>
      <c r="F7" s="241"/>
      <c r="G7" s="241"/>
      <c r="H7" s="241"/>
      <c r="I7" s="241"/>
      <c r="J7" s="241"/>
      <c r="K7" s="241"/>
    </row>
    <row r="8" spans="1:12" ht="62.25" customHeight="1" x14ac:dyDescent="0.55000000000000004">
      <c r="G8" s="133" t="s">
        <v>20</v>
      </c>
      <c r="I8" s="201" t="s">
        <v>506</v>
      </c>
      <c r="K8" s="164" t="str">
        <f>'17-1'!K6:M6</f>
        <v>دوره مالی شش ماهه منتهی به 1402/03/31</v>
      </c>
    </row>
    <row r="9" spans="1:12" ht="17.100000000000001" customHeight="1" x14ac:dyDescent="0.2">
      <c r="G9" s="2"/>
      <c r="I9" s="6" t="s">
        <v>23</v>
      </c>
      <c r="K9" s="6" t="s">
        <v>23</v>
      </c>
    </row>
    <row r="10" spans="1:12" ht="17.850000000000001" hidden="1" customHeight="1" x14ac:dyDescent="0.2">
      <c r="A10" s="7" t="s">
        <v>228</v>
      </c>
      <c r="G10" s="24" t="s">
        <v>229</v>
      </c>
      <c r="I10" s="36">
        <v>0</v>
      </c>
      <c r="K10" s="36">
        <v>0</v>
      </c>
    </row>
    <row r="11" spans="1:12" ht="21.75" hidden="1" customHeight="1" x14ac:dyDescent="0.2">
      <c r="A11" s="7" t="s">
        <v>230</v>
      </c>
      <c r="G11" s="129" t="s">
        <v>376</v>
      </c>
      <c r="I11" s="9">
        <v>0</v>
      </c>
      <c r="K11" s="9">
        <v>0</v>
      </c>
    </row>
    <row r="12" spans="1:12" ht="21.75" hidden="1" customHeight="1" x14ac:dyDescent="0.2">
      <c r="A12" s="7" t="s">
        <v>231</v>
      </c>
      <c r="G12" s="129" t="s">
        <v>376</v>
      </c>
      <c r="I12" s="9">
        <v>0</v>
      </c>
      <c r="K12" s="9">
        <v>0</v>
      </c>
    </row>
    <row r="13" spans="1:12" ht="21.75" hidden="1" customHeight="1" x14ac:dyDescent="0.2">
      <c r="A13" s="7" t="s">
        <v>232</v>
      </c>
      <c r="G13" s="117" t="s">
        <v>229</v>
      </c>
      <c r="I13" s="9">
        <v>0</v>
      </c>
      <c r="K13" s="9">
        <v>0</v>
      </c>
    </row>
    <row r="14" spans="1:12" ht="21.75" customHeight="1" x14ac:dyDescent="0.2">
      <c r="A14" s="308" t="s">
        <v>214</v>
      </c>
      <c r="B14" s="308"/>
      <c r="C14" s="308"/>
      <c r="G14" s="117" t="s">
        <v>468</v>
      </c>
      <c r="I14" s="9">
        <f>K66</f>
        <v>68108267942</v>
      </c>
      <c r="K14" s="9">
        <f>M66</f>
        <v>9476216515</v>
      </c>
    </row>
    <row r="15" spans="1:12" ht="17.850000000000001" hidden="1" customHeight="1" x14ac:dyDescent="0.2">
      <c r="A15" s="7" t="s">
        <v>233</v>
      </c>
      <c r="G15" s="24" t="s">
        <v>234</v>
      </c>
      <c r="I15" s="10">
        <v>0</v>
      </c>
      <c r="K15" s="10">
        <v>0</v>
      </c>
    </row>
    <row r="16" spans="1:12" ht="17.850000000000001" customHeight="1" thickBot="1" x14ac:dyDescent="0.25">
      <c r="I16" s="11">
        <f>SUM(I10:I15)</f>
        <v>68108267942</v>
      </c>
      <c r="K16" s="11">
        <f>SUM(K10:K15)</f>
        <v>9476216515</v>
      </c>
    </row>
    <row r="17" spans="1:11" ht="17.850000000000001" customHeight="1" thickTop="1" x14ac:dyDescent="0.2">
      <c r="I17" s="9"/>
      <c r="K17" s="6"/>
    </row>
    <row r="18" spans="1:11" ht="17.850000000000001" customHeight="1" x14ac:dyDescent="0.2">
      <c r="I18" s="9"/>
      <c r="K18" s="71"/>
    </row>
    <row r="19" spans="1:11" ht="21.75" hidden="1" x14ac:dyDescent="0.2">
      <c r="A19" s="269" t="s">
        <v>377</v>
      </c>
      <c r="B19" s="268"/>
      <c r="C19" s="268"/>
      <c r="D19" s="268"/>
      <c r="E19" s="268"/>
      <c r="F19" s="268"/>
      <c r="G19" s="268"/>
      <c r="H19" s="268"/>
      <c r="I19" s="268"/>
      <c r="J19" s="268"/>
      <c r="K19" s="268"/>
    </row>
    <row r="20" spans="1:11" ht="17.850000000000001" hidden="1" customHeight="1" x14ac:dyDescent="0.2">
      <c r="C20" s="307" t="str">
        <f>I8</f>
        <v>دوره مالی شش ماهه منتهی به 1403/03/31</v>
      </c>
      <c r="D20" s="307"/>
      <c r="E20" s="307"/>
      <c r="F20" s="307"/>
      <c r="G20" s="307"/>
      <c r="H20" s="307"/>
      <c r="I20" s="307"/>
      <c r="K20" s="119" t="s">
        <v>22</v>
      </c>
    </row>
    <row r="21" spans="1:11" ht="46.7" hidden="1" customHeight="1" x14ac:dyDescent="0.2">
      <c r="C21" s="28" t="s">
        <v>235</v>
      </c>
      <c r="D21" s="2"/>
      <c r="E21" s="28" t="s">
        <v>236</v>
      </c>
      <c r="F21" s="2"/>
      <c r="G21" s="28" t="s">
        <v>105</v>
      </c>
      <c r="H21" s="2"/>
      <c r="I21" s="28" t="s">
        <v>237</v>
      </c>
      <c r="K21" s="72" t="s">
        <v>237</v>
      </c>
    </row>
    <row r="22" spans="1:11" ht="22.9" hidden="1" customHeight="1" x14ac:dyDescent="0.2">
      <c r="A22" s="55" t="s">
        <v>238</v>
      </c>
    </row>
    <row r="23" spans="1:11" ht="23.65" hidden="1" customHeight="1" x14ac:dyDescent="0.2">
      <c r="A23" s="55" t="s">
        <v>127</v>
      </c>
    </row>
    <row r="24" spans="1:11" ht="20.25" hidden="1" x14ac:dyDescent="0.2">
      <c r="A24" s="3" t="s">
        <v>133</v>
      </c>
      <c r="C24" s="82" t="s">
        <v>384</v>
      </c>
      <c r="E24" s="82" t="s">
        <v>134</v>
      </c>
      <c r="G24" s="110" t="s">
        <v>363</v>
      </c>
      <c r="I24" s="22">
        <v>3002037387</v>
      </c>
      <c r="K24" s="76">
        <v>0</v>
      </c>
    </row>
    <row r="25" spans="1:11" ht="22.9" hidden="1" customHeight="1" x14ac:dyDescent="0.2">
      <c r="A25" s="55" t="s">
        <v>128</v>
      </c>
      <c r="E25" s="81"/>
    </row>
    <row r="26" spans="1:11" ht="20.25" hidden="1" x14ac:dyDescent="0.2">
      <c r="A26" s="3" t="s">
        <v>135</v>
      </c>
      <c r="C26" s="82" t="s">
        <v>384</v>
      </c>
      <c r="E26" s="82" t="s">
        <v>136</v>
      </c>
      <c r="G26" s="110" t="s">
        <v>364</v>
      </c>
      <c r="I26" s="22">
        <v>3287986301</v>
      </c>
      <c r="K26" s="76">
        <v>0</v>
      </c>
    </row>
    <row r="27" spans="1:11" ht="20.25" hidden="1" x14ac:dyDescent="0.2">
      <c r="A27" s="3" t="s">
        <v>137</v>
      </c>
      <c r="C27" s="82" t="s">
        <v>385</v>
      </c>
      <c r="E27" s="82" t="s">
        <v>138</v>
      </c>
      <c r="G27" s="110" t="s">
        <v>363</v>
      </c>
      <c r="I27" s="22">
        <v>629667608</v>
      </c>
      <c r="K27" s="76">
        <v>0</v>
      </c>
    </row>
    <row r="28" spans="1:11" ht="20.25" hidden="1" x14ac:dyDescent="0.2">
      <c r="A28" s="3" t="s">
        <v>139</v>
      </c>
      <c r="C28" s="82" t="s">
        <v>385</v>
      </c>
      <c r="E28" s="82" t="s">
        <v>140</v>
      </c>
      <c r="G28" s="110" t="s">
        <v>365</v>
      </c>
      <c r="I28" s="22">
        <v>827397260</v>
      </c>
      <c r="K28" s="76">
        <v>0</v>
      </c>
    </row>
    <row r="29" spans="1:11" ht="20.25" hidden="1" x14ac:dyDescent="0.2">
      <c r="A29" s="3" t="s">
        <v>141</v>
      </c>
      <c r="C29" s="82" t="s">
        <v>386</v>
      </c>
      <c r="E29" s="82" t="s">
        <v>142</v>
      </c>
      <c r="G29" s="110" t="s">
        <v>364</v>
      </c>
      <c r="I29" s="22">
        <v>1277024368</v>
      </c>
      <c r="K29" s="76">
        <v>0</v>
      </c>
    </row>
    <row r="30" spans="1:11" ht="22.5" hidden="1" thickBot="1" x14ac:dyDescent="0.25">
      <c r="C30" s="9"/>
      <c r="E30" s="9"/>
      <c r="G30" s="9"/>
      <c r="I30" s="11">
        <f>SUM(I26:I29)+I24</f>
        <v>9024112924</v>
      </c>
    </row>
    <row r="33" spans="1:22" ht="17.100000000000001" customHeight="1" x14ac:dyDescent="0.2">
      <c r="A33" s="241" t="s">
        <v>658</v>
      </c>
      <c r="B33" s="241"/>
      <c r="C33" s="241"/>
      <c r="D33" s="241"/>
      <c r="E33" s="241"/>
      <c r="F33" s="241"/>
      <c r="G33" s="241"/>
      <c r="H33" s="241"/>
      <c r="I33" s="241"/>
      <c r="J33" s="241"/>
      <c r="K33" s="241"/>
      <c r="L33" s="241"/>
      <c r="M33" s="241"/>
      <c r="N33" s="241"/>
    </row>
    <row r="34" spans="1:22" ht="65.25" customHeight="1" x14ac:dyDescent="0.2">
      <c r="C34" s="271" t="str">
        <f>C20</f>
        <v>دوره مالی شش ماهه منتهی به 1403/03/31</v>
      </c>
      <c r="D34" s="271"/>
      <c r="E34" s="271"/>
      <c r="F34" s="271"/>
      <c r="G34" s="271"/>
      <c r="H34" s="271"/>
      <c r="I34" s="271"/>
      <c r="J34" s="271"/>
      <c r="K34" s="271"/>
      <c r="L34" s="260"/>
      <c r="M34" s="5" t="str">
        <f>'17-1'!M13</f>
        <v>دوره مالی شش ماهه منتهی به 1402/03/31</v>
      </c>
      <c r="N34" s="15"/>
      <c r="O34" s="15"/>
      <c r="P34" s="15"/>
      <c r="Q34" s="15"/>
      <c r="R34" s="15"/>
      <c r="S34" s="15"/>
      <c r="T34" s="15"/>
      <c r="U34" s="15"/>
      <c r="V34" s="15"/>
    </row>
    <row r="35" spans="1:22" ht="46.7" customHeight="1" x14ac:dyDescent="0.2">
      <c r="A35" s="14" t="s">
        <v>185</v>
      </c>
      <c r="C35" s="27" t="s">
        <v>51</v>
      </c>
      <c r="D35" s="27"/>
      <c r="E35" s="27" t="s">
        <v>215</v>
      </c>
      <c r="F35" s="27"/>
      <c r="G35" s="27" t="s">
        <v>198</v>
      </c>
      <c r="H35" s="27"/>
      <c r="I35" s="27" t="s">
        <v>216</v>
      </c>
      <c r="J35" s="27"/>
      <c r="K35" s="27" t="s">
        <v>217</v>
      </c>
      <c r="M35" s="27" t="s">
        <v>217</v>
      </c>
      <c r="N35" s="72"/>
    </row>
    <row r="36" spans="1:22" ht="17.850000000000001" customHeight="1" x14ac:dyDescent="0.2">
      <c r="A36" s="2"/>
      <c r="C36" s="2"/>
      <c r="E36" s="2"/>
      <c r="G36" s="6" t="s">
        <v>23</v>
      </c>
      <c r="I36" s="6" t="s">
        <v>108</v>
      </c>
      <c r="K36" s="6" t="s">
        <v>23</v>
      </c>
      <c r="M36" s="6" t="s">
        <v>23</v>
      </c>
      <c r="N36" s="70" t="s">
        <v>23</v>
      </c>
    </row>
    <row r="37" spans="1:22" ht="24.95" customHeight="1" x14ac:dyDescent="0.2">
      <c r="A37" s="3" t="s">
        <v>598</v>
      </c>
      <c r="C37" s="30">
        <v>22469</v>
      </c>
      <c r="E37" s="30">
        <v>15042995500</v>
      </c>
      <c r="G37" s="30">
        <v>13596208864</v>
      </c>
      <c r="I37" s="30">
        <v>2726543</v>
      </c>
      <c r="K37" s="30">
        <f t="shared" ref="K37:K51" si="0">E37-G37-I37</f>
        <v>1444060093</v>
      </c>
      <c r="M37" s="30">
        <v>0</v>
      </c>
      <c r="N37" s="70"/>
    </row>
    <row r="38" spans="1:22" ht="24.95" customHeight="1" x14ac:dyDescent="0.2">
      <c r="A38" s="3" t="s">
        <v>596</v>
      </c>
      <c r="C38" s="30">
        <v>100000</v>
      </c>
      <c r="E38" s="30">
        <v>69700000000</v>
      </c>
      <c r="G38" s="30">
        <v>62911400624</v>
      </c>
      <c r="I38" s="30">
        <v>12633125</v>
      </c>
      <c r="K38" s="30">
        <f t="shared" si="0"/>
        <v>6775966251</v>
      </c>
      <c r="M38" s="30">
        <v>0</v>
      </c>
      <c r="N38" s="70"/>
    </row>
    <row r="39" spans="1:22" ht="24.95" customHeight="1" x14ac:dyDescent="0.2">
      <c r="A39" s="3" t="s">
        <v>590</v>
      </c>
      <c r="C39" s="30">
        <v>270458</v>
      </c>
      <c r="E39" s="30">
        <v>160111136000</v>
      </c>
      <c r="G39" s="30">
        <v>146190368464</v>
      </c>
      <c r="I39" s="30">
        <v>29020143</v>
      </c>
      <c r="K39" s="30">
        <f t="shared" si="0"/>
        <v>13891747393</v>
      </c>
      <c r="M39" s="30">
        <v>0</v>
      </c>
      <c r="N39" s="70"/>
    </row>
    <row r="40" spans="1:22" ht="24.95" customHeight="1" x14ac:dyDescent="0.2">
      <c r="A40" s="3" t="s">
        <v>592</v>
      </c>
      <c r="C40" s="30">
        <v>13956</v>
      </c>
      <c r="E40" s="30">
        <v>7270796880</v>
      </c>
      <c r="G40" s="30">
        <v>6568121535</v>
      </c>
      <c r="I40" s="30">
        <v>1317832</v>
      </c>
      <c r="K40" s="30">
        <f t="shared" si="0"/>
        <v>701357513</v>
      </c>
      <c r="M40" s="30">
        <v>0</v>
      </c>
      <c r="N40" s="70"/>
    </row>
    <row r="41" spans="1:22" ht="24.95" customHeight="1" x14ac:dyDescent="0.2">
      <c r="A41" s="3" t="s">
        <v>607</v>
      </c>
      <c r="C41" s="30">
        <v>85000</v>
      </c>
      <c r="E41" s="30">
        <v>83246620000</v>
      </c>
      <c r="G41" s="30">
        <v>82038166722</v>
      </c>
      <c r="I41" s="30">
        <v>15088450</v>
      </c>
      <c r="K41" s="30">
        <f t="shared" si="0"/>
        <v>1193364828</v>
      </c>
      <c r="M41" s="30">
        <v>0</v>
      </c>
      <c r="N41" s="70"/>
    </row>
    <row r="42" spans="1:22" ht="24.95" customHeight="1" x14ac:dyDescent="0.2">
      <c r="A42" s="3" t="s">
        <v>583</v>
      </c>
      <c r="C42" s="30">
        <v>86902</v>
      </c>
      <c r="E42" s="30">
        <v>46223173800</v>
      </c>
      <c r="G42" s="30">
        <v>42333498122</v>
      </c>
      <c r="I42" s="30">
        <v>8377950</v>
      </c>
      <c r="K42" s="30">
        <f t="shared" si="0"/>
        <v>3881297728</v>
      </c>
      <c r="M42" s="30">
        <v>0</v>
      </c>
      <c r="N42" s="70"/>
    </row>
    <row r="43" spans="1:22" ht="24.95" customHeight="1" x14ac:dyDescent="0.2">
      <c r="A43" s="3" t="s">
        <v>606</v>
      </c>
      <c r="C43" s="30">
        <v>300000</v>
      </c>
      <c r="E43" s="30">
        <v>300000000000</v>
      </c>
      <c r="G43" s="30">
        <v>300046875000</v>
      </c>
      <c r="I43" s="30">
        <v>54375000</v>
      </c>
      <c r="K43" s="30">
        <f t="shared" si="0"/>
        <v>-101250000</v>
      </c>
      <c r="M43" s="30">
        <v>0</v>
      </c>
      <c r="N43" s="70"/>
    </row>
    <row r="44" spans="1:22" ht="24.95" customHeight="1" x14ac:dyDescent="0.2">
      <c r="A44" s="3" t="s">
        <v>620</v>
      </c>
      <c r="C44" s="30">
        <v>500000</v>
      </c>
      <c r="E44" s="30">
        <v>450000000000</v>
      </c>
      <c r="G44" s="30">
        <v>500020000000</v>
      </c>
      <c r="I44" s="30">
        <v>81562500</v>
      </c>
      <c r="K44" s="30">
        <f t="shared" si="0"/>
        <v>-50101562500</v>
      </c>
      <c r="M44" s="30">
        <v>0</v>
      </c>
      <c r="N44" s="70"/>
    </row>
    <row r="45" spans="1:22" ht="24.95" customHeight="1" x14ac:dyDescent="0.2">
      <c r="A45" s="3" t="s">
        <v>605</v>
      </c>
      <c r="C45" s="30">
        <v>445000</v>
      </c>
      <c r="E45" s="30">
        <v>446259350000</v>
      </c>
      <c r="G45" s="30">
        <v>446279127778</v>
      </c>
      <c r="I45" s="30">
        <v>80884514</v>
      </c>
      <c r="K45" s="30">
        <f t="shared" si="0"/>
        <v>-100662292</v>
      </c>
      <c r="M45" s="30">
        <v>0</v>
      </c>
      <c r="N45" s="70"/>
    </row>
    <row r="46" spans="1:22" ht="24.95" customHeight="1" x14ac:dyDescent="0.2">
      <c r="A46" s="3" t="s">
        <v>579</v>
      </c>
      <c r="C46" s="30">
        <v>1143327</v>
      </c>
      <c r="E46" s="30">
        <v>696629141100</v>
      </c>
      <c r="G46" s="30">
        <v>720624096362</v>
      </c>
      <c r="I46" s="30">
        <v>126264032</v>
      </c>
      <c r="K46" s="30">
        <f t="shared" si="0"/>
        <v>-24121219294</v>
      </c>
      <c r="M46" s="30">
        <v>0</v>
      </c>
      <c r="N46" s="70"/>
    </row>
    <row r="47" spans="1:22" ht="24.95" customHeight="1" x14ac:dyDescent="0.2">
      <c r="A47" s="3" t="s">
        <v>581</v>
      </c>
      <c r="C47" s="30">
        <v>604284</v>
      </c>
      <c r="E47" s="30">
        <v>367418570532</v>
      </c>
      <c r="G47" s="30">
        <v>355824293656</v>
      </c>
      <c r="I47" s="30">
        <v>66594616</v>
      </c>
      <c r="K47" s="30">
        <f t="shared" si="0"/>
        <v>11527682260</v>
      </c>
      <c r="M47" s="30"/>
      <c r="N47" s="70"/>
    </row>
    <row r="48" spans="1:22" ht="24.95" customHeight="1" x14ac:dyDescent="0.2">
      <c r="A48" s="3" t="s">
        <v>577</v>
      </c>
      <c r="C48" s="30">
        <v>1298280</v>
      </c>
      <c r="E48" s="30">
        <v>636806340000</v>
      </c>
      <c r="G48" s="30">
        <v>638437176434</v>
      </c>
      <c r="I48" s="30">
        <v>115421149</v>
      </c>
      <c r="K48" s="30">
        <f t="shared" si="0"/>
        <v>-1746257583</v>
      </c>
      <c r="M48" s="30">
        <v>0</v>
      </c>
      <c r="N48" s="70"/>
    </row>
    <row r="49" spans="1:14" ht="24.95" customHeight="1" x14ac:dyDescent="0.2">
      <c r="A49" s="3" t="s">
        <v>575</v>
      </c>
      <c r="C49" s="30">
        <v>387313</v>
      </c>
      <c r="E49" s="30">
        <v>202564699000</v>
      </c>
      <c r="G49" s="30">
        <v>183431332866</v>
      </c>
      <c r="I49" s="30">
        <v>36714852</v>
      </c>
      <c r="K49" s="30">
        <f t="shared" si="0"/>
        <v>19096651282</v>
      </c>
      <c r="M49" s="30">
        <v>0</v>
      </c>
      <c r="N49" s="70"/>
    </row>
    <row r="50" spans="1:14" ht="24.95" customHeight="1" x14ac:dyDescent="0.2">
      <c r="A50" s="3" t="s">
        <v>572</v>
      </c>
      <c r="C50" s="30">
        <v>2860</v>
      </c>
      <c r="E50" s="30">
        <v>1437436000</v>
      </c>
      <c r="G50" s="30">
        <v>1306684787</v>
      </c>
      <c r="I50" s="30">
        <v>260535</v>
      </c>
      <c r="K50" s="30">
        <f t="shared" si="0"/>
        <v>130490678</v>
      </c>
      <c r="M50" s="30">
        <v>0</v>
      </c>
      <c r="N50" s="70"/>
    </row>
    <row r="51" spans="1:14" ht="24.95" customHeight="1" x14ac:dyDescent="0.2">
      <c r="A51" s="3" t="s">
        <v>618</v>
      </c>
      <c r="C51" s="30">
        <v>260000</v>
      </c>
      <c r="E51" s="30">
        <v>260000000000</v>
      </c>
      <c r="G51" s="30">
        <v>260042125000</v>
      </c>
      <c r="I51" s="30">
        <v>47125000</v>
      </c>
      <c r="K51" s="30">
        <f t="shared" si="0"/>
        <v>-89250000</v>
      </c>
      <c r="M51" s="30">
        <v>0</v>
      </c>
      <c r="N51" s="70"/>
    </row>
    <row r="52" spans="1:14" ht="24.95" customHeight="1" x14ac:dyDescent="0.2">
      <c r="A52" s="3" t="s">
        <v>423</v>
      </c>
      <c r="C52" s="30">
        <v>0</v>
      </c>
      <c r="E52" s="30">
        <v>0</v>
      </c>
      <c r="G52" s="30">
        <v>0</v>
      </c>
      <c r="I52" s="30">
        <v>0</v>
      </c>
      <c r="K52" s="30">
        <f t="shared" ref="K52:K58" si="1">E52-G52-I52</f>
        <v>0</v>
      </c>
      <c r="M52" s="30">
        <v>399800523</v>
      </c>
      <c r="N52" s="70"/>
    </row>
    <row r="53" spans="1:14" ht="24.95" customHeight="1" x14ac:dyDescent="0.2">
      <c r="A53" s="3" t="s">
        <v>446</v>
      </c>
      <c r="C53" s="30">
        <v>0</v>
      </c>
      <c r="E53" s="30">
        <v>0</v>
      </c>
      <c r="G53" s="30">
        <v>0</v>
      </c>
      <c r="I53" s="30">
        <v>0</v>
      </c>
      <c r="K53" s="30">
        <f t="shared" si="1"/>
        <v>0</v>
      </c>
      <c r="M53" s="30">
        <v>1500787160</v>
      </c>
      <c r="N53" s="70"/>
    </row>
    <row r="54" spans="1:14" ht="24.95" customHeight="1" x14ac:dyDescent="0.2">
      <c r="A54" s="3" t="s">
        <v>445</v>
      </c>
      <c r="C54" s="30">
        <v>0</v>
      </c>
      <c r="E54" s="30">
        <v>0</v>
      </c>
      <c r="G54" s="30">
        <v>0</v>
      </c>
      <c r="I54" s="30">
        <v>0</v>
      </c>
      <c r="K54" s="30">
        <f t="shared" si="1"/>
        <v>0</v>
      </c>
      <c r="M54" s="30">
        <v>10024184</v>
      </c>
      <c r="N54" s="70"/>
    </row>
    <row r="55" spans="1:14" ht="24.95" customHeight="1" x14ac:dyDescent="0.2">
      <c r="A55" s="3" t="s">
        <v>424</v>
      </c>
      <c r="C55" s="30">
        <v>0</v>
      </c>
      <c r="E55" s="30">
        <v>0</v>
      </c>
      <c r="G55" s="30">
        <v>0</v>
      </c>
      <c r="I55" s="30">
        <v>0</v>
      </c>
      <c r="K55" s="30">
        <f t="shared" si="1"/>
        <v>0</v>
      </c>
      <c r="M55" s="30">
        <v>1315513163</v>
      </c>
      <c r="N55" s="70"/>
    </row>
    <row r="56" spans="1:14" ht="24.95" customHeight="1" x14ac:dyDescent="0.2">
      <c r="A56" s="3" t="s">
        <v>444</v>
      </c>
      <c r="C56" s="30">
        <v>0</v>
      </c>
      <c r="E56" s="30">
        <v>0</v>
      </c>
      <c r="G56" s="30">
        <v>0</v>
      </c>
      <c r="I56" s="30">
        <v>0</v>
      </c>
      <c r="K56" s="30">
        <f t="shared" si="1"/>
        <v>0</v>
      </c>
      <c r="M56" s="30">
        <v>262122482</v>
      </c>
      <c r="N56" s="70"/>
    </row>
    <row r="57" spans="1:14" ht="24.95" customHeight="1" x14ac:dyDescent="0.2">
      <c r="A57" s="3" t="s">
        <v>481</v>
      </c>
      <c r="C57" s="30">
        <v>0</v>
      </c>
      <c r="E57" s="30">
        <v>0</v>
      </c>
      <c r="G57" s="30">
        <v>0</v>
      </c>
      <c r="I57" s="30">
        <v>0</v>
      </c>
      <c r="K57" s="30">
        <f t="shared" si="1"/>
        <v>0</v>
      </c>
      <c r="M57" s="30">
        <v>7478918</v>
      </c>
      <c r="N57" s="70"/>
    </row>
    <row r="58" spans="1:14" ht="24.95" customHeight="1" x14ac:dyDescent="0.2">
      <c r="A58" s="3" t="s">
        <v>480</v>
      </c>
      <c r="C58" s="30">
        <v>0</v>
      </c>
      <c r="E58" s="30">
        <v>0</v>
      </c>
      <c r="G58" s="30">
        <v>0</v>
      </c>
      <c r="I58" s="30">
        <v>0</v>
      </c>
      <c r="K58" s="30">
        <f t="shared" si="1"/>
        <v>0</v>
      </c>
      <c r="M58" s="30">
        <v>160313744</v>
      </c>
      <c r="N58" s="70"/>
    </row>
    <row r="59" spans="1:14" ht="24.95" customHeight="1" x14ac:dyDescent="0.2">
      <c r="A59" s="3" t="s">
        <v>478</v>
      </c>
      <c r="C59" s="30">
        <v>8561</v>
      </c>
      <c r="E59" s="30">
        <v>6597962700</v>
      </c>
      <c r="G59" s="30">
        <v>6357180869</v>
      </c>
      <c r="I59" s="30">
        <v>1195881</v>
      </c>
      <c r="K59" s="30">
        <f>E59-G59-I59</f>
        <v>239585950</v>
      </c>
      <c r="M59" s="30">
        <v>1447187264</v>
      </c>
      <c r="N59" s="70"/>
    </row>
    <row r="60" spans="1:14" ht="24.95" customHeight="1" x14ac:dyDescent="0.2">
      <c r="A60" s="3" t="s">
        <v>492</v>
      </c>
      <c r="C60" s="30">
        <v>4010</v>
      </c>
      <c r="E60" s="30">
        <v>2963390000</v>
      </c>
      <c r="G60" s="30">
        <v>2832677815</v>
      </c>
      <c r="I60" s="30">
        <v>537114</v>
      </c>
      <c r="K60" s="30">
        <f t="shared" ref="K60:K65" si="2">E60-G60-I60</f>
        <v>130175071</v>
      </c>
      <c r="M60" s="30">
        <v>78444537</v>
      </c>
      <c r="N60" s="70"/>
    </row>
    <row r="61" spans="1:14" ht="24.95" customHeight="1" x14ac:dyDescent="0.2">
      <c r="A61" s="3" t="s">
        <v>494</v>
      </c>
      <c r="C61" s="30">
        <v>194624</v>
      </c>
      <c r="E61" s="30">
        <v>138089620480</v>
      </c>
      <c r="G61" s="30">
        <v>127472205733</v>
      </c>
      <c r="I61" s="30">
        <v>25028744</v>
      </c>
      <c r="K61" s="30">
        <f t="shared" si="2"/>
        <v>10592386003</v>
      </c>
      <c r="M61" s="30">
        <v>307548772</v>
      </c>
      <c r="N61" s="70"/>
    </row>
    <row r="62" spans="1:14" ht="24.95" customHeight="1" x14ac:dyDescent="0.2">
      <c r="A62" s="3" t="s">
        <v>482</v>
      </c>
      <c r="C62" s="30">
        <v>50000</v>
      </c>
      <c r="E62" s="30">
        <v>48290000000</v>
      </c>
      <c r="G62" s="30">
        <v>48352234568</v>
      </c>
      <c r="I62" s="30">
        <v>8752562</v>
      </c>
      <c r="K62" s="30">
        <f t="shared" si="2"/>
        <v>-70987130</v>
      </c>
      <c r="M62" s="30">
        <v>2218231651</v>
      </c>
      <c r="N62" s="70"/>
    </row>
    <row r="63" spans="1:14" ht="24.95" customHeight="1" x14ac:dyDescent="0.2">
      <c r="A63" s="3" t="s">
        <v>496</v>
      </c>
      <c r="C63" s="30">
        <v>0</v>
      </c>
      <c r="E63" s="30">
        <v>0</v>
      </c>
      <c r="G63" s="30">
        <v>0</v>
      </c>
      <c r="I63" s="30">
        <v>0</v>
      </c>
      <c r="K63" s="30">
        <f t="shared" si="2"/>
        <v>0</v>
      </c>
      <c r="M63" s="30">
        <v>166804524</v>
      </c>
      <c r="N63" s="70"/>
    </row>
    <row r="64" spans="1:14" ht="24.95" customHeight="1" x14ac:dyDescent="0.2">
      <c r="A64" s="3" t="s">
        <v>616</v>
      </c>
      <c r="C64" s="30">
        <v>958000</v>
      </c>
      <c r="E64" s="30">
        <v>858664980000</v>
      </c>
      <c r="G64" s="30">
        <v>783674655281</v>
      </c>
      <c r="I64" s="30">
        <v>155633028</v>
      </c>
      <c r="K64" s="30">
        <f t="shared" si="2"/>
        <v>74834691691</v>
      </c>
      <c r="M64" s="30">
        <v>0</v>
      </c>
      <c r="N64" s="70"/>
    </row>
    <row r="65" spans="1:14" ht="24.95" customHeight="1" x14ac:dyDescent="0.2">
      <c r="A65" s="3" t="s">
        <v>447</v>
      </c>
      <c r="C65" s="30"/>
      <c r="E65" s="30"/>
      <c r="G65" s="30"/>
      <c r="I65" s="30"/>
      <c r="K65" s="30">
        <f t="shared" si="2"/>
        <v>0</v>
      </c>
      <c r="L65" s="30"/>
      <c r="M65" s="30">
        <v>1601959593</v>
      </c>
      <c r="N65" s="70"/>
    </row>
    <row r="66" spans="1:14" ht="23.65" customHeight="1" thickBot="1" x14ac:dyDescent="0.25">
      <c r="E66" s="115">
        <f>SUM(E37:E65)</f>
        <v>4797316211992</v>
      </c>
      <c r="G66" s="115">
        <f>SUM(G37:G65)</f>
        <v>4728338430480</v>
      </c>
      <c r="I66" s="115">
        <f>SUM(I37:I65)</f>
        <v>869513570</v>
      </c>
      <c r="K66" s="115">
        <f>SUM(K37:K65)</f>
        <v>68108267942</v>
      </c>
      <c r="M66" s="115">
        <f>SUM(M52:M65)</f>
        <v>9476216515</v>
      </c>
      <c r="N66" s="71">
        <v>0</v>
      </c>
    </row>
    <row r="67" spans="1:14" ht="13.5" thickTop="1" x14ac:dyDescent="0.2"/>
  </sheetData>
  <mergeCells count="11">
    <mergeCell ref="A19:K19"/>
    <mergeCell ref="C20:I20"/>
    <mergeCell ref="A33:N33"/>
    <mergeCell ref="C34:L34"/>
    <mergeCell ref="A14:C14"/>
    <mergeCell ref="A7:K7"/>
    <mergeCell ref="A1:L1"/>
    <mergeCell ref="A2:L2"/>
    <mergeCell ref="A3:L3"/>
    <mergeCell ref="A4:L4"/>
    <mergeCell ref="A6:K6"/>
  </mergeCells>
  <printOptions horizontalCentered="1"/>
  <pageMargins left="0.23622047244094491" right="0.62992125984251968" top="0.74803149606299213" bottom="0.74803149606299213" header="0.31496062992125984" footer="0.31496062992125984"/>
  <pageSetup paperSize="9" scale="53" orientation="portrait" r:id="rId1"/>
  <headerFooter>
    <oddFooter>&amp;C&amp;"B Mitra,Regular"12</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T82"/>
  <sheetViews>
    <sheetView rightToLeft="1" topLeftCell="A17" workbookViewId="0">
      <selection activeCell="W24" sqref="W24"/>
    </sheetView>
  </sheetViews>
  <sheetFormatPr defaultRowHeight="12.75" x14ac:dyDescent="0.2"/>
  <cols>
    <col min="1" max="1" width="50.85546875" bestFit="1" customWidth="1"/>
    <col min="2" max="2" width="0.85546875" customWidth="1"/>
    <col min="3" max="3" width="13.5703125" customWidth="1"/>
    <col min="4" max="4" width="0.85546875" customWidth="1"/>
    <col min="5" max="5" width="13.7109375" bestFit="1" customWidth="1"/>
    <col min="6" max="6" width="1" hidden="1" customWidth="1"/>
    <col min="7" max="7" width="17.85546875" hidden="1" customWidth="1"/>
    <col min="8" max="8" width="0.85546875" customWidth="1"/>
    <col min="9" max="9" width="23.28515625" customWidth="1"/>
    <col min="10" max="10" width="0.85546875" customWidth="1"/>
    <col min="11" max="11" width="20.7109375" style="68" customWidth="1"/>
    <col min="12" max="12" width="0.85546875" customWidth="1"/>
    <col min="13" max="13" width="20.140625" customWidth="1"/>
    <col min="14" max="14" width="0.85546875" customWidth="1"/>
    <col min="15" max="15" width="18.5703125" customWidth="1"/>
    <col min="16" max="16" width="0.85546875" customWidth="1"/>
    <col min="17" max="17" width="18.7109375" style="68" customWidth="1"/>
    <col min="20" max="20" width="17.28515625" bestFit="1" customWidth="1"/>
  </cols>
  <sheetData>
    <row r="1" spans="1:17" ht="17.850000000000001" customHeight="1" x14ac:dyDescent="0.2">
      <c r="A1" s="233" t="str">
        <f>'12-13'!A1:E1</f>
        <v>صندوق سرمایه گذاری در اوراق بهادار با درآمد ثابت نشان هامرز</v>
      </c>
      <c r="B1" s="233"/>
      <c r="C1" s="233"/>
      <c r="D1" s="233"/>
      <c r="E1" s="233"/>
      <c r="F1" s="233"/>
      <c r="G1" s="233"/>
      <c r="H1" s="233"/>
      <c r="I1" s="233"/>
      <c r="J1" s="233"/>
      <c r="K1" s="233"/>
      <c r="L1" s="233"/>
      <c r="M1" s="233"/>
      <c r="N1" s="233"/>
      <c r="O1" s="233"/>
      <c r="P1" s="233"/>
      <c r="Q1" s="233"/>
    </row>
    <row r="2" spans="1:17" ht="17.850000000000001" hidden="1" customHeight="1" x14ac:dyDescent="0.2">
      <c r="A2" s="233" t="str">
        <f>'12-13'!A2:E2</f>
        <v>گزارش مالی میان‌دوره‌ای</v>
      </c>
      <c r="B2" s="233"/>
      <c r="C2" s="233"/>
      <c r="D2" s="233"/>
      <c r="E2" s="233"/>
      <c r="F2" s="233"/>
      <c r="G2" s="233"/>
      <c r="H2" s="233"/>
      <c r="I2" s="233"/>
      <c r="J2" s="233"/>
      <c r="K2" s="233"/>
      <c r="L2" s="233"/>
      <c r="M2" s="233"/>
      <c r="N2" s="233"/>
      <c r="O2" s="233"/>
    </row>
    <row r="3" spans="1:17" ht="17.100000000000001" customHeight="1" x14ac:dyDescent="0.2">
      <c r="A3" s="233" t="s">
        <v>1</v>
      </c>
      <c r="B3" s="233"/>
      <c r="C3" s="233"/>
      <c r="D3" s="233"/>
      <c r="E3" s="233"/>
      <c r="F3" s="233"/>
      <c r="G3" s="233"/>
      <c r="H3" s="233"/>
      <c r="I3" s="233"/>
      <c r="J3" s="233"/>
      <c r="K3" s="233"/>
      <c r="L3" s="233"/>
      <c r="M3" s="233"/>
      <c r="N3" s="233"/>
      <c r="O3" s="233"/>
      <c r="P3" s="233"/>
      <c r="Q3" s="233"/>
    </row>
    <row r="4" spans="1:17" ht="17.850000000000001" customHeight="1" x14ac:dyDescent="0.2">
      <c r="A4" s="233" t="str">
        <f>'20-1 (3)'!A4:L4</f>
        <v xml:space="preserve"> دوره مالی شش ماهه منتهی به 31خرداد1403</v>
      </c>
      <c r="B4" s="233"/>
      <c r="C4" s="233"/>
      <c r="D4" s="233"/>
      <c r="E4" s="233"/>
      <c r="F4" s="233"/>
      <c r="G4" s="233"/>
      <c r="H4" s="233"/>
      <c r="I4" s="233"/>
      <c r="J4" s="233"/>
      <c r="K4" s="233"/>
      <c r="L4" s="233"/>
      <c r="M4" s="233"/>
      <c r="N4" s="233"/>
      <c r="O4" s="233"/>
      <c r="P4" s="233"/>
      <c r="Q4" s="233"/>
    </row>
    <row r="5" spans="1:17" ht="17.850000000000001" customHeight="1" x14ac:dyDescent="0.2">
      <c r="A5" s="1"/>
      <c r="B5" s="1"/>
      <c r="C5" s="1"/>
      <c r="D5" s="1"/>
      <c r="E5" s="1"/>
      <c r="F5" s="1"/>
      <c r="G5" s="1"/>
      <c r="H5" s="1"/>
      <c r="I5" s="1"/>
      <c r="J5" s="1"/>
      <c r="K5" s="1"/>
    </row>
    <row r="6" spans="1:17" ht="22.9" customHeight="1" x14ac:dyDescent="0.2">
      <c r="A6" s="241" t="s">
        <v>659</v>
      </c>
      <c r="B6" s="241"/>
      <c r="C6" s="241"/>
      <c r="D6" s="241"/>
      <c r="E6" s="241"/>
      <c r="F6" s="241"/>
      <c r="G6" s="241"/>
      <c r="H6" s="241"/>
      <c r="I6" s="241"/>
      <c r="J6" s="241"/>
      <c r="K6" s="241"/>
    </row>
    <row r="7" spans="1:17" ht="17.850000000000001" customHeight="1" x14ac:dyDescent="0.2">
      <c r="A7" s="241" t="s">
        <v>227</v>
      </c>
      <c r="B7" s="241"/>
      <c r="C7" s="241"/>
      <c r="D7" s="241"/>
      <c r="E7" s="241"/>
      <c r="F7" s="241"/>
      <c r="G7" s="241"/>
      <c r="H7" s="241"/>
      <c r="I7" s="241"/>
      <c r="J7" s="241"/>
      <c r="K7" s="241"/>
    </row>
    <row r="8" spans="1:17" ht="51.75" customHeight="1" x14ac:dyDescent="0.55000000000000004">
      <c r="G8" s="133" t="s">
        <v>20</v>
      </c>
      <c r="I8" s="133" t="s">
        <v>20</v>
      </c>
      <c r="K8" s="153" t="str">
        <f>'20-1 (3)'!I8</f>
        <v>دوره مالی شش ماهه منتهی به 1403/03/31</v>
      </c>
      <c r="M8" s="153" t="str">
        <f>'20-1 (3)'!K8</f>
        <v>دوره مالی شش ماهه منتهی به 1402/03/31</v>
      </c>
    </row>
    <row r="9" spans="1:17" ht="17.100000000000001" customHeight="1" x14ac:dyDescent="0.2">
      <c r="G9" s="2"/>
      <c r="I9" s="2"/>
      <c r="K9" s="139" t="s">
        <v>23</v>
      </c>
      <c r="M9" s="139" t="s">
        <v>23</v>
      </c>
    </row>
    <row r="10" spans="1:17" ht="17.850000000000001" hidden="1" customHeight="1" x14ac:dyDescent="0.2">
      <c r="A10" s="7" t="s">
        <v>228</v>
      </c>
      <c r="G10" s="24" t="s">
        <v>229</v>
      </c>
      <c r="I10" s="24" t="s">
        <v>229</v>
      </c>
      <c r="K10" s="36">
        <v>0</v>
      </c>
      <c r="M10" s="161"/>
    </row>
    <row r="11" spans="1:17" ht="21.75" customHeight="1" x14ac:dyDescent="0.2">
      <c r="A11" s="7" t="s">
        <v>230</v>
      </c>
      <c r="G11" s="129" t="s">
        <v>376</v>
      </c>
      <c r="I11" s="117" t="s">
        <v>376</v>
      </c>
      <c r="K11" s="9">
        <f>I26+I25+I24</f>
        <v>26710858107</v>
      </c>
      <c r="M11" s="9">
        <v>0</v>
      </c>
    </row>
    <row r="12" spans="1:17" ht="21.75" customHeight="1" x14ac:dyDescent="0.2">
      <c r="A12" s="7" t="s">
        <v>231</v>
      </c>
      <c r="G12" s="129" t="s">
        <v>376</v>
      </c>
      <c r="I12" s="117" t="s">
        <v>376</v>
      </c>
      <c r="K12" s="9">
        <f>I37</f>
        <v>42409658955</v>
      </c>
      <c r="M12" s="9">
        <f>K37</f>
        <v>5612278085</v>
      </c>
    </row>
    <row r="13" spans="1:17" ht="21.75" hidden="1" customHeight="1" x14ac:dyDescent="0.2">
      <c r="A13" s="7" t="s">
        <v>232</v>
      </c>
      <c r="G13" s="117" t="s">
        <v>229</v>
      </c>
      <c r="I13" s="117" t="s">
        <v>229</v>
      </c>
      <c r="K13" s="9">
        <v>0</v>
      </c>
      <c r="M13" s="9">
        <v>0</v>
      </c>
    </row>
    <row r="14" spans="1:17" ht="21.75" customHeight="1" x14ac:dyDescent="0.2">
      <c r="A14" s="7" t="s">
        <v>418</v>
      </c>
      <c r="G14" s="117" t="s">
        <v>378</v>
      </c>
      <c r="I14" s="117" t="s">
        <v>660</v>
      </c>
      <c r="K14" s="9">
        <f>O81</f>
        <v>115668318848</v>
      </c>
      <c r="M14" s="9">
        <f>Q81</f>
        <v>8507631340</v>
      </c>
    </row>
    <row r="15" spans="1:17" ht="17.850000000000001" hidden="1" customHeight="1" x14ac:dyDescent="0.2">
      <c r="A15" s="7" t="s">
        <v>233</v>
      </c>
      <c r="G15" s="24" t="s">
        <v>234</v>
      </c>
      <c r="I15" s="24" t="s">
        <v>234</v>
      </c>
      <c r="K15" s="10">
        <v>0</v>
      </c>
      <c r="M15" s="10">
        <v>0</v>
      </c>
    </row>
    <row r="16" spans="1:17" ht="17.850000000000001" customHeight="1" thickBot="1" x14ac:dyDescent="0.25">
      <c r="K16" s="11">
        <f>SUM(K10:K15)</f>
        <v>184788835910</v>
      </c>
      <c r="M16" s="11">
        <f>SUM(M10:M15)</f>
        <v>14119909425</v>
      </c>
    </row>
    <row r="17" spans="1:13" ht="17.850000000000001" customHeight="1" thickTop="1" x14ac:dyDescent="0.2">
      <c r="I17" s="9"/>
      <c r="K17" s="71"/>
    </row>
    <row r="18" spans="1:13" ht="17.850000000000001" customHeight="1" x14ac:dyDescent="0.2">
      <c r="I18" s="9"/>
      <c r="K18" s="71"/>
    </row>
    <row r="19" spans="1:13" ht="21.75" x14ac:dyDescent="0.2">
      <c r="A19" s="268" t="s">
        <v>377</v>
      </c>
      <c r="B19" s="268"/>
      <c r="C19" s="268"/>
      <c r="D19" s="268"/>
      <c r="E19" s="268"/>
      <c r="F19" s="268"/>
      <c r="G19" s="268"/>
      <c r="H19" s="268"/>
      <c r="I19" s="268"/>
      <c r="J19" s="268"/>
      <c r="K19" s="268"/>
    </row>
    <row r="20" spans="1:13" ht="17.850000000000001" customHeight="1" x14ac:dyDescent="0.2">
      <c r="C20" s="307" t="str">
        <f>K8</f>
        <v>دوره مالی شش ماهه منتهی به 1403/03/31</v>
      </c>
      <c r="D20" s="307"/>
      <c r="E20" s="307"/>
      <c r="F20" s="307"/>
      <c r="G20" s="307"/>
      <c r="H20" s="307"/>
      <c r="I20" s="307"/>
      <c r="K20" s="309" t="str">
        <f>Q41</f>
        <v>دوره مالی شش ماهه منتهی به 1402/03/31</v>
      </c>
      <c r="L20" s="309"/>
      <c r="M20" s="309"/>
    </row>
    <row r="21" spans="1:13" ht="31.5" x14ac:dyDescent="0.2">
      <c r="C21" s="187" t="s">
        <v>235</v>
      </c>
      <c r="D21" s="2"/>
      <c r="E21" s="28" t="s">
        <v>236</v>
      </c>
      <c r="F21" s="2"/>
      <c r="G21" s="28" t="s">
        <v>105</v>
      </c>
      <c r="H21" s="2"/>
      <c r="I21" s="28" t="s">
        <v>237</v>
      </c>
      <c r="K21" s="310" t="str">
        <f>Q42</f>
        <v>خالص  سود</v>
      </c>
      <c r="L21" s="310"/>
      <c r="M21" s="310"/>
    </row>
    <row r="22" spans="1:13" ht="22.9" customHeight="1" x14ac:dyDescent="0.2">
      <c r="A22" s="55" t="s">
        <v>228</v>
      </c>
      <c r="I22" s="81"/>
    </row>
    <row r="23" spans="1:13" ht="23.65" customHeight="1" x14ac:dyDescent="0.2">
      <c r="A23" s="55" t="s">
        <v>230</v>
      </c>
      <c r="I23" s="81"/>
    </row>
    <row r="24" spans="1:13" ht="23.65" customHeight="1" x14ac:dyDescent="0.2">
      <c r="A24" s="3" t="s">
        <v>616</v>
      </c>
      <c r="B24" s="3"/>
      <c r="C24" s="3"/>
      <c r="D24" s="3"/>
      <c r="E24" s="82" t="s">
        <v>617</v>
      </c>
      <c r="I24" s="56">
        <v>7661784162</v>
      </c>
      <c r="K24" s="311">
        <v>0</v>
      </c>
      <c r="L24" s="311"/>
      <c r="M24" s="311"/>
    </row>
    <row r="25" spans="1:13" ht="23.65" customHeight="1" x14ac:dyDescent="0.2">
      <c r="A25" s="3" t="s">
        <v>618</v>
      </c>
      <c r="B25" s="3"/>
      <c r="C25" s="3"/>
      <c r="D25" s="3"/>
      <c r="E25" s="82" t="s">
        <v>619</v>
      </c>
      <c r="I25" s="56">
        <v>1577715165</v>
      </c>
      <c r="K25" s="311">
        <v>0</v>
      </c>
      <c r="L25" s="311"/>
      <c r="M25" s="311"/>
    </row>
    <row r="26" spans="1:13" ht="20.25" x14ac:dyDescent="0.2">
      <c r="A26" s="3" t="s">
        <v>620</v>
      </c>
      <c r="B26" s="3"/>
      <c r="C26" s="3"/>
      <c r="D26" s="3"/>
      <c r="E26" s="82" t="s">
        <v>621</v>
      </c>
      <c r="G26" s="110" t="s">
        <v>363</v>
      </c>
      <c r="I26" s="218">
        <v>17471358780</v>
      </c>
      <c r="K26" s="311">
        <v>0</v>
      </c>
      <c r="L26" s="311"/>
      <c r="M26" s="311"/>
    </row>
    <row r="27" spans="1:13" ht="20.25" x14ac:dyDescent="0.2">
      <c r="A27" s="3"/>
      <c r="B27" s="3"/>
      <c r="C27" s="3"/>
      <c r="D27" s="3"/>
      <c r="E27" s="210"/>
      <c r="G27" s="110"/>
      <c r="I27" s="56">
        <f>I24+I25+I26</f>
        <v>26710858107</v>
      </c>
      <c r="K27" s="211"/>
      <c r="L27" s="211"/>
      <c r="M27" s="211"/>
    </row>
    <row r="28" spans="1:13" ht="22.9" customHeight="1" x14ac:dyDescent="0.2">
      <c r="A28" s="55" t="s">
        <v>231</v>
      </c>
      <c r="E28" s="81"/>
    </row>
    <row r="29" spans="1:13" ht="22.9" customHeight="1" x14ac:dyDescent="0.2">
      <c r="A29" s="3" t="s">
        <v>605</v>
      </c>
      <c r="B29" s="3"/>
      <c r="C29" s="3"/>
      <c r="D29" s="3"/>
      <c r="E29" s="82" t="s">
        <v>608</v>
      </c>
      <c r="I29" s="22">
        <v>18856034484</v>
      </c>
      <c r="K29" s="311">
        <v>0</v>
      </c>
      <c r="L29" s="311"/>
      <c r="M29" s="311"/>
    </row>
    <row r="30" spans="1:13" ht="22.9" customHeight="1" x14ac:dyDescent="0.2">
      <c r="A30" s="3" t="s">
        <v>606</v>
      </c>
      <c r="B30" s="3"/>
      <c r="C30" s="3"/>
      <c r="D30" s="3"/>
      <c r="E30" s="82" t="s">
        <v>609</v>
      </c>
      <c r="I30" s="22">
        <v>10421627147</v>
      </c>
      <c r="K30" s="311">
        <v>0</v>
      </c>
      <c r="L30" s="311"/>
      <c r="M30" s="311"/>
    </row>
    <row r="31" spans="1:13" ht="22.9" customHeight="1" x14ac:dyDescent="0.2">
      <c r="A31" s="3" t="s">
        <v>607</v>
      </c>
      <c r="B31" s="3"/>
      <c r="C31" s="3"/>
      <c r="D31" s="3"/>
      <c r="E31" s="82" t="s">
        <v>610</v>
      </c>
      <c r="I31" s="22">
        <v>8339345936</v>
      </c>
      <c r="K31" s="311">
        <v>0</v>
      </c>
      <c r="L31" s="311"/>
      <c r="M31" s="311"/>
    </row>
    <row r="32" spans="1:13" ht="22.9" customHeight="1" x14ac:dyDescent="0.2">
      <c r="A32" s="3" t="s">
        <v>631</v>
      </c>
      <c r="B32" s="3"/>
      <c r="C32" s="3"/>
      <c r="D32" s="3"/>
      <c r="E32" s="82" t="s">
        <v>632</v>
      </c>
      <c r="I32" s="22">
        <v>51885957</v>
      </c>
      <c r="K32" s="311">
        <v>0</v>
      </c>
      <c r="L32" s="311"/>
      <c r="M32" s="311"/>
    </row>
    <row r="33" spans="1:17" ht="20.25" x14ac:dyDescent="0.2">
      <c r="A33" s="3" t="s">
        <v>482</v>
      </c>
      <c r="C33" s="82" t="s">
        <v>489</v>
      </c>
      <c r="E33" s="82" t="s">
        <v>483</v>
      </c>
      <c r="G33" s="110" t="s">
        <v>364</v>
      </c>
      <c r="I33" s="22">
        <v>4740765431</v>
      </c>
      <c r="K33" s="311">
        <v>3754101099</v>
      </c>
      <c r="L33" s="311"/>
      <c r="M33" s="311"/>
    </row>
    <row r="34" spans="1:17" ht="20.25" x14ac:dyDescent="0.2">
      <c r="A34" s="3" t="s">
        <v>484</v>
      </c>
      <c r="C34" s="82" t="s">
        <v>488</v>
      </c>
      <c r="E34" s="82" t="s">
        <v>485</v>
      </c>
      <c r="G34" s="110" t="s">
        <v>363</v>
      </c>
      <c r="I34" s="22">
        <v>0</v>
      </c>
      <c r="K34" s="311">
        <v>1858176986</v>
      </c>
      <c r="L34" s="311"/>
      <c r="M34" s="311"/>
    </row>
    <row r="35" spans="1:17" ht="20.25" hidden="1" x14ac:dyDescent="0.2">
      <c r="A35" s="3" t="s">
        <v>139</v>
      </c>
      <c r="C35" s="82" t="s">
        <v>385</v>
      </c>
      <c r="E35" s="82" t="s">
        <v>140</v>
      </c>
      <c r="G35" s="110" t="s">
        <v>365</v>
      </c>
      <c r="I35" s="22">
        <v>827397260</v>
      </c>
      <c r="K35" s="196">
        <v>0</v>
      </c>
      <c r="L35" s="161"/>
      <c r="M35" s="161"/>
    </row>
    <row r="36" spans="1:17" ht="20.25" hidden="1" x14ac:dyDescent="0.2">
      <c r="A36" s="3" t="s">
        <v>141</v>
      </c>
      <c r="C36" s="82" t="s">
        <v>386</v>
      </c>
      <c r="E36" s="82" t="s">
        <v>142</v>
      </c>
      <c r="G36" s="110" t="s">
        <v>364</v>
      </c>
      <c r="I36" s="22">
        <v>1277024368</v>
      </c>
      <c r="K36" s="196">
        <v>0</v>
      </c>
      <c r="L36" s="161"/>
      <c r="M36" s="161"/>
    </row>
    <row r="37" spans="1:17" ht="22.5" thickBot="1" x14ac:dyDescent="0.25">
      <c r="C37" s="9"/>
      <c r="E37" s="9"/>
      <c r="G37" s="9"/>
      <c r="I37" s="11">
        <f>SUM(I29:I34)</f>
        <v>42409658955</v>
      </c>
      <c r="K37" s="266">
        <f t="shared" ref="K37" si="0">SUM(K33:M36)</f>
        <v>5612278085</v>
      </c>
      <c r="L37" s="266"/>
      <c r="M37" s="266"/>
    </row>
    <row r="38" spans="1:17" ht="13.5" thickTop="1" x14ac:dyDescent="0.2"/>
    <row r="40" spans="1:17" ht="17.100000000000001" customHeight="1" x14ac:dyDescent="0.2">
      <c r="A40" s="241" t="s">
        <v>661</v>
      </c>
      <c r="B40" s="241"/>
      <c r="C40" s="241"/>
      <c r="D40" s="241"/>
      <c r="E40" s="241"/>
      <c r="F40" s="241"/>
      <c r="G40" s="241"/>
      <c r="H40" s="241"/>
      <c r="I40" s="241"/>
      <c r="J40" s="241"/>
      <c r="K40" s="241"/>
      <c r="L40" s="241"/>
      <c r="M40" s="241"/>
      <c r="N40" s="241"/>
      <c r="O40" s="241"/>
      <c r="P40" s="241"/>
      <c r="Q40" s="241"/>
    </row>
    <row r="41" spans="1:17" ht="63.75" customHeight="1" x14ac:dyDescent="0.2">
      <c r="C41" s="271" t="str">
        <f>K8</f>
        <v>دوره مالی شش ماهه منتهی به 1403/03/31</v>
      </c>
      <c r="D41" s="271"/>
      <c r="E41" s="271"/>
      <c r="F41" s="271"/>
      <c r="G41" s="271"/>
      <c r="H41" s="271"/>
      <c r="I41" s="271"/>
      <c r="J41" s="271"/>
      <c r="K41" s="271"/>
      <c r="L41" s="271"/>
      <c r="M41" s="271"/>
      <c r="N41" s="271"/>
      <c r="O41" s="271"/>
      <c r="Q41" s="164" t="str">
        <f>M8</f>
        <v>دوره مالی شش ماهه منتهی به 1402/03/31</v>
      </c>
    </row>
    <row r="42" spans="1:17" ht="46.7" customHeight="1" x14ac:dyDescent="0.2">
      <c r="A42" s="14" t="s">
        <v>185</v>
      </c>
      <c r="C42" s="27" t="s">
        <v>240</v>
      </c>
      <c r="D42" s="2"/>
      <c r="E42" s="27" t="s">
        <v>241</v>
      </c>
      <c r="F42" s="2"/>
      <c r="G42" s="27" t="s">
        <v>242</v>
      </c>
      <c r="H42" s="2"/>
      <c r="I42" s="27" t="s">
        <v>105</v>
      </c>
      <c r="J42" s="2"/>
      <c r="K42" s="27" t="s">
        <v>243</v>
      </c>
      <c r="L42" s="2"/>
      <c r="M42" s="27" t="s">
        <v>224</v>
      </c>
      <c r="N42" s="2"/>
      <c r="O42" s="27" t="s">
        <v>244</v>
      </c>
      <c r="Q42" s="186" t="s">
        <v>244</v>
      </c>
    </row>
    <row r="43" spans="1:17" ht="17.850000000000001" customHeight="1" x14ac:dyDescent="0.2">
      <c r="A43" s="2"/>
      <c r="C43" s="2"/>
      <c r="E43" s="2"/>
      <c r="G43" s="6" t="s">
        <v>23</v>
      </c>
      <c r="I43" s="6" t="s">
        <v>108</v>
      </c>
      <c r="K43" s="6" t="s">
        <v>23</v>
      </c>
      <c r="M43" s="6" t="s">
        <v>23</v>
      </c>
      <c r="O43" s="6" t="s">
        <v>23</v>
      </c>
      <c r="Q43" s="166" t="s">
        <v>23</v>
      </c>
    </row>
    <row r="44" spans="1:17" ht="15" customHeight="1" x14ac:dyDescent="0.2">
      <c r="A44" s="3" t="s">
        <v>389</v>
      </c>
      <c r="C44" s="29" t="s">
        <v>427</v>
      </c>
      <c r="G44" s="1"/>
      <c r="I44" s="109">
        <v>0</v>
      </c>
      <c r="K44" s="30">
        <v>1887592</v>
      </c>
      <c r="L44" s="30"/>
      <c r="M44" s="30">
        <v>0</v>
      </c>
      <c r="N44" s="30"/>
      <c r="O44" s="30">
        <v>1887592</v>
      </c>
      <c r="Q44" s="30">
        <v>9276</v>
      </c>
    </row>
    <row r="45" spans="1:17" ht="15" customHeight="1" x14ac:dyDescent="0.2">
      <c r="A45" s="3" t="s">
        <v>456</v>
      </c>
      <c r="C45" s="29" t="s">
        <v>428</v>
      </c>
      <c r="G45" s="1"/>
      <c r="I45" s="109">
        <v>0</v>
      </c>
      <c r="K45" s="30">
        <v>7613</v>
      </c>
      <c r="L45" s="30"/>
      <c r="M45" s="30">
        <v>0</v>
      </c>
      <c r="N45" s="30"/>
      <c r="O45" s="30">
        <v>7613</v>
      </c>
      <c r="Q45" s="30">
        <v>0</v>
      </c>
    </row>
    <row r="46" spans="1:17" ht="15" customHeight="1" x14ac:dyDescent="0.2">
      <c r="A46" s="3" t="s">
        <v>457</v>
      </c>
      <c r="C46" s="29" t="s">
        <v>429</v>
      </c>
      <c r="G46" s="1"/>
      <c r="I46" s="109">
        <v>0</v>
      </c>
      <c r="K46" s="30">
        <v>20115</v>
      </c>
      <c r="L46" s="30"/>
      <c r="M46" s="30">
        <v>0</v>
      </c>
      <c r="N46" s="30"/>
      <c r="O46" s="30">
        <v>20115</v>
      </c>
      <c r="Q46" s="30">
        <v>91342</v>
      </c>
    </row>
    <row r="47" spans="1:17" ht="15" customHeight="1" x14ac:dyDescent="0.2">
      <c r="A47" s="3" t="s">
        <v>419</v>
      </c>
      <c r="C47" s="29" t="s">
        <v>430</v>
      </c>
      <c r="G47" s="1"/>
      <c r="I47" s="109">
        <v>22</v>
      </c>
      <c r="K47" s="30">
        <v>0</v>
      </c>
      <c r="L47" s="30"/>
      <c r="M47" s="30">
        <v>0</v>
      </c>
      <c r="N47" s="30"/>
      <c r="O47" s="30">
        <v>0</v>
      </c>
      <c r="Q47" s="30">
        <v>901471776</v>
      </c>
    </row>
    <row r="48" spans="1:17" ht="15" customHeight="1" x14ac:dyDescent="0.2">
      <c r="A48" s="3" t="s">
        <v>421</v>
      </c>
      <c r="C48" s="29" t="s">
        <v>430</v>
      </c>
      <c r="G48" s="1"/>
      <c r="I48" s="109">
        <v>20</v>
      </c>
      <c r="K48" s="30">
        <v>0</v>
      </c>
      <c r="L48" s="30"/>
      <c r="M48" s="30">
        <v>0</v>
      </c>
      <c r="N48" s="30"/>
      <c r="O48" s="30">
        <v>0</v>
      </c>
      <c r="Q48" s="30">
        <v>2542002126</v>
      </c>
    </row>
    <row r="49" spans="1:17" ht="15" customHeight="1" x14ac:dyDescent="0.2">
      <c r="A49" s="3" t="s">
        <v>422</v>
      </c>
      <c r="C49" s="29" t="s">
        <v>431</v>
      </c>
      <c r="G49" s="1"/>
      <c r="I49" s="109">
        <v>20</v>
      </c>
      <c r="K49" s="30">
        <v>0</v>
      </c>
      <c r="L49" s="30"/>
      <c r="M49" s="30">
        <v>0</v>
      </c>
      <c r="N49" s="30"/>
      <c r="O49" s="30">
        <v>0</v>
      </c>
      <c r="Q49" s="30">
        <v>89424640</v>
      </c>
    </row>
    <row r="50" spans="1:17" ht="15" customHeight="1" x14ac:dyDescent="0.2">
      <c r="A50" s="3" t="s">
        <v>438</v>
      </c>
      <c r="C50" s="29" t="s">
        <v>458</v>
      </c>
      <c r="G50" s="1"/>
      <c r="I50" s="109">
        <v>20</v>
      </c>
      <c r="K50" s="30">
        <v>0</v>
      </c>
      <c r="L50" s="30"/>
      <c r="M50" s="30">
        <v>0</v>
      </c>
      <c r="N50" s="30"/>
      <c r="O50" s="30">
        <v>0</v>
      </c>
      <c r="Q50" s="30">
        <v>1054120294</v>
      </c>
    </row>
    <row r="51" spans="1:17" ht="15" customHeight="1" x14ac:dyDescent="0.2">
      <c r="A51" s="3" t="s">
        <v>439</v>
      </c>
      <c r="C51" s="29" t="s">
        <v>458</v>
      </c>
      <c r="G51" s="1"/>
      <c r="I51" s="109">
        <v>0</v>
      </c>
      <c r="K51" s="30">
        <v>1123331</v>
      </c>
      <c r="L51" s="30"/>
      <c r="M51" s="30">
        <v>0</v>
      </c>
      <c r="N51" s="30"/>
      <c r="O51" s="30">
        <v>1123331</v>
      </c>
      <c r="Q51" s="30">
        <v>1046097</v>
      </c>
    </row>
    <row r="52" spans="1:17" ht="15" customHeight="1" x14ac:dyDescent="0.2">
      <c r="A52" s="3" t="s">
        <v>442</v>
      </c>
      <c r="C52" s="29" t="s">
        <v>459</v>
      </c>
      <c r="G52" s="1"/>
      <c r="I52" s="109">
        <v>20</v>
      </c>
      <c r="K52" s="30">
        <v>0</v>
      </c>
      <c r="L52" s="30"/>
      <c r="M52" s="30">
        <v>0</v>
      </c>
      <c r="N52" s="30"/>
      <c r="O52" s="30">
        <v>0</v>
      </c>
      <c r="Q52" s="30">
        <v>2515827993</v>
      </c>
    </row>
    <row r="53" spans="1:17" ht="15" customHeight="1" x14ac:dyDescent="0.2">
      <c r="A53" s="3" t="s">
        <v>443</v>
      </c>
      <c r="C53" s="29" t="s">
        <v>460</v>
      </c>
      <c r="G53" s="1"/>
      <c r="I53" s="109">
        <v>21</v>
      </c>
      <c r="K53" s="30">
        <v>0</v>
      </c>
      <c r="L53" s="30"/>
      <c r="M53" s="30">
        <v>0</v>
      </c>
      <c r="N53" s="30"/>
      <c r="O53" s="30">
        <v>0</v>
      </c>
      <c r="Q53" s="30">
        <v>1403637796</v>
      </c>
    </row>
    <row r="54" spans="1:17" ht="15" customHeight="1" x14ac:dyDescent="0.2">
      <c r="A54" s="3" t="s">
        <v>510</v>
      </c>
      <c r="C54" s="29" t="s">
        <v>538</v>
      </c>
      <c r="G54" s="1"/>
      <c r="I54" s="109">
        <v>0</v>
      </c>
      <c r="K54" s="30">
        <v>6075</v>
      </c>
      <c r="L54" s="30"/>
      <c r="M54" s="30">
        <v>0</v>
      </c>
      <c r="N54" s="30"/>
      <c r="O54" s="30">
        <v>6075</v>
      </c>
      <c r="Q54" s="30">
        <v>0</v>
      </c>
    </row>
    <row r="55" spans="1:17" ht="15" customHeight="1" x14ac:dyDescent="0.2">
      <c r="A55" s="3" t="s">
        <v>511</v>
      </c>
      <c r="C55" s="29" t="s">
        <v>538</v>
      </c>
      <c r="G55" s="1"/>
      <c r="I55" s="109">
        <v>21</v>
      </c>
      <c r="K55" s="30">
        <v>78394378</v>
      </c>
      <c r="L55" s="30"/>
      <c r="M55" s="30">
        <v>0</v>
      </c>
      <c r="N55" s="30"/>
      <c r="O55" s="30">
        <v>78394378</v>
      </c>
      <c r="Q55" s="30">
        <v>0</v>
      </c>
    </row>
    <row r="56" spans="1:17" ht="15" customHeight="1" x14ac:dyDescent="0.2">
      <c r="A56" s="3" t="s">
        <v>512</v>
      </c>
      <c r="C56" s="29" t="s">
        <v>539</v>
      </c>
      <c r="G56" s="1"/>
      <c r="I56" s="109">
        <v>25</v>
      </c>
      <c r="K56" s="30">
        <v>1744091440</v>
      </c>
      <c r="L56" s="30"/>
      <c r="M56" s="30">
        <v>0</v>
      </c>
      <c r="N56" s="30"/>
      <c r="O56" s="30">
        <v>1744091440</v>
      </c>
      <c r="Q56" s="30">
        <v>0</v>
      </c>
    </row>
    <row r="57" spans="1:17" ht="15" customHeight="1" x14ac:dyDescent="0.2">
      <c r="A57" s="3" t="s">
        <v>513</v>
      </c>
      <c r="C57" s="29" t="s">
        <v>539</v>
      </c>
      <c r="G57" s="1"/>
      <c r="I57" s="109">
        <v>25</v>
      </c>
      <c r="K57" s="30">
        <v>196351389</v>
      </c>
      <c r="L57" s="30"/>
      <c r="M57" s="30">
        <v>0</v>
      </c>
      <c r="N57" s="30"/>
      <c r="O57" s="30">
        <v>196351389</v>
      </c>
      <c r="Q57" s="30">
        <v>0</v>
      </c>
    </row>
    <row r="58" spans="1:17" ht="15" customHeight="1" x14ac:dyDescent="0.2">
      <c r="A58" s="3" t="s">
        <v>515</v>
      </c>
      <c r="C58" s="29" t="s">
        <v>539</v>
      </c>
      <c r="G58" s="1"/>
      <c r="I58" s="109">
        <v>25</v>
      </c>
      <c r="K58" s="30">
        <v>206937208</v>
      </c>
      <c r="L58" s="30"/>
      <c r="M58" s="30">
        <v>0</v>
      </c>
      <c r="N58" s="30"/>
      <c r="O58" s="30">
        <v>206937208</v>
      </c>
      <c r="Q58" s="30">
        <v>0</v>
      </c>
    </row>
    <row r="59" spans="1:17" ht="15" customHeight="1" x14ac:dyDescent="0.2">
      <c r="A59" s="3" t="s">
        <v>516</v>
      </c>
      <c r="C59" s="29" t="s">
        <v>541</v>
      </c>
      <c r="G59" s="1"/>
      <c r="I59" s="109">
        <v>25</v>
      </c>
      <c r="K59" s="30">
        <v>926560177</v>
      </c>
      <c r="L59" s="30"/>
      <c r="M59" s="30">
        <v>0</v>
      </c>
      <c r="N59" s="30"/>
      <c r="O59" s="30">
        <v>926560177</v>
      </c>
      <c r="Q59" s="30">
        <v>0</v>
      </c>
    </row>
    <row r="60" spans="1:17" ht="15" customHeight="1" x14ac:dyDescent="0.2">
      <c r="A60" s="3" t="s">
        <v>517</v>
      </c>
      <c r="C60" s="29" t="s">
        <v>541</v>
      </c>
      <c r="G60" s="1"/>
      <c r="I60" s="109">
        <v>25</v>
      </c>
      <c r="K60" s="30">
        <v>1179466949</v>
      </c>
      <c r="L60" s="30"/>
      <c r="M60" s="30">
        <v>0</v>
      </c>
      <c r="N60" s="30"/>
      <c r="O60" s="30">
        <v>1179466949</v>
      </c>
      <c r="Q60" s="30">
        <v>0</v>
      </c>
    </row>
    <row r="61" spans="1:17" ht="15" customHeight="1" x14ac:dyDescent="0.2">
      <c r="A61" s="3" t="s">
        <v>518</v>
      </c>
      <c r="C61" s="29" t="s">
        <v>541</v>
      </c>
      <c r="G61" s="1"/>
      <c r="I61" s="109">
        <v>25</v>
      </c>
      <c r="K61" s="30">
        <v>363945656</v>
      </c>
      <c r="L61" s="30"/>
      <c r="M61" s="30">
        <v>0</v>
      </c>
      <c r="N61" s="30"/>
      <c r="O61" s="30">
        <v>363945656</v>
      </c>
      <c r="Q61" s="30">
        <v>0</v>
      </c>
    </row>
    <row r="62" spans="1:17" ht="15" customHeight="1" x14ac:dyDescent="0.2">
      <c r="A62" s="3" t="s">
        <v>520</v>
      </c>
      <c r="C62" s="29" t="s">
        <v>542</v>
      </c>
      <c r="G62" s="1"/>
      <c r="I62" s="109">
        <v>26</v>
      </c>
      <c r="K62" s="30">
        <v>2172493164</v>
      </c>
      <c r="L62" s="30"/>
      <c r="M62" s="30">
        <v>0</v>
      </c>
      <c r="N62" s="30"/>
      <c r="O62" s="30">
        <v>2172493164</v>
      </c>
      <c r="Q62" s="30">
        <v>0</v>
      </c>
    </row>
    <row r="63" spans="1:17" ht="15" customHeight="1" x14ac:dyDescent="0.2">
      <c r="A63" s="3" t="s">
        <v>521</v>
      </c>
      <c r="C63" s="29" t="s">
        <v>634</v>
      </c>
      <c r="G63" s="1"/>
      <c r="I63" s="109">
        <v>29</v>
      </c>
      <c r="K63" s="30">
        <v>1811816201</v>
      </c>
      <c r="L63" s="30"/>
      <c r="M63" s="30">
        <v>-1416891</v>
      </c>
      <c r="N63" s="30"/>
      <c r="O63" s="30">
        <v>1810399310</v>
      </c>
      <c r="Q63" s="30">
        <v>0</v>
      </c>
    </row>
    <row r="64" spans="1:17" ht="15" customHeight="1" x14ac:dyDescent="0.2">
      <c r="A64" s="3" t="s">
        <v>625</v>
      </c>
      <c r="C64" s="29" t="s">
        <v>635</v>
      </c>
      <c r="G64" s="1"/>
      <c r="I64" s="109">
        <v>30</v>
      </c>
      <c r="K64" s="30">
        <v>1936267262</v>
      </c>
      <c r="L64" s="30"/>
      <c r="M64" s="30">
        <v>-631797</v>
      </c>
      <c r="N64" s="30"/>
      <c r="O64" s="30">
        <v>1935635465</v>
      </c>
      <c r="Q64" s="30">
        <v>0</v>
      </c>
    </row>
    <row r="65" spans="1:20" ht="15" customHeight="1" x14ac:dyDescent="0.2">
      <c r="A65" s="3" t="s">
        <v>522</v>
      </c>
      <c r="C65" s="29" t="s">
        <v>636</v>
      </c>
      <c r="G65" s="1"/>
      <c r="I65" s="109">
        <v>30</v>
      </c>
      <c r="K65" s="30">
        <v>19439471278</v>
      </c>
      <c r="L65" s="30"/>
      <c r="M65" s="30">
        <v>-6573376</v>
      </c>
      <c r="N65" s="30"/>
      <c r="O65" s="30">
        <v>19432897902</v>
      </c>
      <c r="Q65" s="30">
        <v>0</v>
      </c>
    </row>
    <row r="66" spans="1:20" ht="15" customHeight="1" x14ac:dyDescent="0.2">
      <c r="A66" s="3" t="s">
        <v>633</v>
      </c>
      <c r="C66" s="29" t="s">
        <v>636</v>
      </c>
      <c r="G66" s="1"/>
      <c r="I66" s="109">
        <v>30</v>
      </c>
      <c r="K66" s="30">
        <v>19891379087</v>
      </c>
      <c r="L66" s="30"/>
      <c r="M66" s="30">
        <v>0</v>
      </c>
      <c r="N66" s="30"/>
      <c r="O66" s="30">
        <v>19891379087</v>
      </c>
      <c r="Q66" s="30">
        <v>0</v>
      </c>
    </row>
    <row r="67" spans="1:20" ht="15" customHeight="1" x14ac:dyDescent="0.2">
      <c r="A67" s="3" t="s">
        <v>523</v>
      </c>
      <c r="C67" s="29" t="s">
        <v>637</v>
      </c>
      <c r="G67" s="1"/>
      <c r="I67" s="109">
        <v>30</v>
      </c>
      <c r="K67" s="30">
        <v>6000685217</v>
      </c>
      <c r="L67" s="30"/>
      <c r="M67" s="30">
        <v>-27820058</v>
      </c>
      <c r="N67" s="30"/>
      <c r="O67" s="30">
        <v>5972865159</v>
      </c>
      <c r="Q67" s="30">
        <v>0</v>
      </c>
    </row>
    <row r="68" spans="1:20" ht="15" customHeight="1" x14ac:dyDescent="0.2">
      <c r="A68" s="3" t="s">
        <v>524</v>
      </c>
      <c r="C68" s="29" t="s">
        <v>638</v>
      </c>
      <c r="G68" s="51"/>
      <c r="I68" s="109" t="s">
        <v>545</v>
      </c>
      <c r="K68" s="30">
        <v>3622934400</v>
      </c>
      <c r="L68" s="30"/>
      <c r="M68" s="30">
        <v>-15776161</v>
      </c>
      <c r="N68" s="30"/>
      <c r="O68" s="30">
        <v>3607158239</v>
      </c>
      <c r="Q68" s="30">
        <v>0</v>
      </c>
      <c r="T68" s="197"/>
    </row>
    <row r="69" spans="1:20" ht="15" customHeight="1" x14ac:dyDescent="0.2">
      <c r="A69" s="3" t="s">
        <v>525</v>
      </c>
      <c r="C69" s="29" t="s">
        <v>639</v>
      </c>
      <c r="E69" s="82" t="s">
        <v>390</v>
      </c>
      <c r="G69" s="51"/>
      <c r="I69" s="109" t="s">
        <v>545</v>
      </c>
      <c r="K69" s="30">
        <v>4123770456</v>
      </c>
      <c r="L69" s="30"/>
      <c r="M69" s="30">
        <v>-27627047</v>
      </c>
      <c r="N69" s="30"/>
      <c r="O69" s="30">
        <v>4096143409</v>
      </c>
      <c r="Q69" s="30">
        <v>0</v>
      </c>
      <c r="T69" s="197"/>
    </row>
    <row r="70" spans="1:20" ht="15" customHeight="1" x14ac:dyDescent="0.2">
      <c r="A70" s="3" t="s">
        <v>526</v>
      </c>
      <c r="C70" s="29" t="s">
        <v>640</v>
      </c>
      <c r="G70" s="51"/>
      <c r="I70" s="109" t="s">
        <v>545</v>
      </c>
      <c r="K70" s="30">
        <v>3924590144</v>
      </c>
      <c r="L70" s="30"/>
      <c r="M70" s="30">
        <v>-15940119</v>
      </c>
      <c r="N70" s="30"/>
      <c r="O70" s="30">
        <v>3908650025</v>
      </c>
      <c r="Q70" s="30">
        <v>0</v>
      </c>
      <c r="T70" s="197"/>
    </row>
    <row r="71" spans="1:20" ht="15" customHeight="1" x14ac:dyDescent="0.2">
      <c r="A71" s="3" t="s">
        <v>527</v>
      </c>
      <c r="C71" s="29" t="s">
        <v>390</v>
      </c>
      <c r="E71" s="82"/>
      <c r="G71" s="51"/>
      <c r="I71" s="109" t="s">
        <v>545</v>
      </c>
      <c r="K71" s="30">
        <v>4560250000</v>
      </c>
      <c r="L71" s="30"/>
      <c r="M71" s="30">
        <v>-17324297</v>
      </c>
      <c r="N71" s="30"/>
      <c r="O71" s="30">
        <v>4542925703</v>
      </c>
      <c r="Q71" s="30">
        <v>0</v>
      </c>
      <c r="T71" s="197"/>
    </row>
    <row r="72" spans="1:20" ht="15" customHeight="1" x14ac:dyDescent="0.2">
      <c r="A72" s="3" t="s">
        <v>626</v>
      </c>
      <c r="C72" s="29" t="s">
        <v>641</v>
      </c>
      <c r="E72" s="82" t="s">
        <v>432</v>
      </c>
      <c r="G72" s="51"/>
      <c r="I72" s="109" t="s">
        <v>546</v>
      </c>
      <c r="K72" s="30">
        <v>2109016366</v>
      </c>
      <c r="L72" s="30"/>
      <c r="M72" s="30">
        <v>-470615</v>
      </c>
      <c r="N72" s="30"/>
      <c r="O72" s="30">
        <v>2108545751</v>
      </c>
      <c r="Q72" s="30">
        <v>0</v>
      </c>
      <c r="T72" s="197"/>
    </row>
    <row r="73" spans="1:20" ht="15" customHeight="1" x14ac:dyDescent="0.2">
      <c r="A73" s="3" t="s">
        <v>528</v>
      </c>
      <c r="C73" s="29" t="s">
        <v>642</v>
      </c>
      <c r="E73" s="82" t="s">
        <v>433</v>
      </c>
      <c r="G73" s="51"/>
      <c r="I73" s="109" t="s">
        <v>546</v>
      </c>
      <c r="K73" s="30">
        <v>4540960000</v>
      </c>
      <c r="L73" s="30"/>
      <c r="M73" s="30">
        <v>-38639466</v>
      </c>
      <c r="N73" s="30"/>
      <c r="O73" s="30">
        <v>4502320534</v>
      </c>
      <c r="Q73" s="30">
        <v>0</v>
      </c>
      <c r="T73" s="197"/>
    </row>
    <row r="74" spans="1:20" ht="15" customHeight="1" x14ac:dyDescent="0.2">
      <c r="A74" s="3" t="s">
        <v>529</v>
      </c>
      <c r="C74" s="29" t="s">
        <v>643</v>
      </c>
      <c r="E74" s="82" t="s">
        <v>434</v>
      </c>
      <c r="G74" s="51"/>
      <c r="I74" s="109" t="s">
        <v>545</v>
      </c>
      <c r="K74" s="30">
        <v>4598803274</v>
      </c>
      <c r="L74" s="30"/>
      <c r="M74" s="30">
        <v>-18770626</v>
      </c>
      <c r="N74" s="30"/>
      <c r="O74" s="30">
        <v>4580032648</v>
      </c>
      <c r="Q74" s="30">
        <v>0</v>
      </c>
      <c r="T74" s="197"/>
    </row>
    <row r="75" spans="1:20" ht="15" customHeight="1" x14ac:dyDescent="0.2">
      <c r="A75" s="3" t="s">
        <v>530</v>
      </c>
      <c r="C75" s="29" t="s">
        <v>644</v>
      </c>
      <c r="E75" s="82" t="s">
        <v>434</v>
      </c>
      <c r="G75" s="51"/>
      <c r="I75" s="109" t="s">
        <v>546</v>
      </c>
      <c r="K75" s="30">
        <v>1654519992</v>
      </c>
      <c r="L75" s="30"/>
      <c r="M75" s="30">
        <v>-9595393</v>
      </c>
      <c r="N75" s="30"/>
      <c r="O75" s="30">
        <v>1644924599</v>
      </c>
      <c r="Q75" s="30">
        <v>0</v>
      </c>
      <c r="T75" s="197"/>
    </row>
    <row r="76" spans="1:20" ht="15" customHeight="1" x14ac:dyDescent="0.2">
      <c r="A76" s="3" t="s">
        <v>531</v>
      </c>
      <c r="C76" s="29" t="s">
        <v>645</v>
      </c>
      <c r="E76" s="82" t="s">
        <v>435</v>
      </c>
      <c r="G76" s="51"/>
      <c r="I76" s="109" t="s">
        <v>545</v>
      </c>
      <c r="K76" s="30">
        <v>16950170482</v>
      </c>
      <c r="L76" s="30"/>
      <c r="M76" s="30">
        <v>-110424563</v>
      </c>
      <c r="N76" s="30"/>
      <c r="O76" s="30">
        <v>16839745919</v>
      </c>
      <c r="Q76" s="30">
        <v>0</v>
      </c>
      <c r="T76" s="197"/>
    </row>
    <row r="77" spans="1:20" ht="15" customHeight="1" x14ac:dyDescent="0.2">
      <c r="A77" s="3" t="s">
        <v>532</v>
      </c>
      <c r="C77" s="29" t="s">
        <v>646</v>
      </c>
      <c r="G77" s="30">
        <v>0</v>
      </c>
      <c r="I77" s="109" t="s">
        <v>545</v>
      </c>
      <c r="K77" s="30">
        <v>6305881956</v>
      </c>
      <c r="M77" s="30">
        <v>-61420928</v>
      </c>
      <c r="O77" s="30">
        <v>6244461028</v>
      </c>
      <c r="Q77" s="30">
        <v>0</v>
      </c>
      <c r="T77" s="197"/>
    </row>
    <row r="78" spans="1:20" ht="15" customHeight="1" x14ac:dyDescent="0.2">
      <c r="A78" s="3" t="s">
        <v>533</v>
      </c>
      <c r="C78" s="29" t="s">
        <v>647</v>
      </c>
      <c r="E78" s="82" t="s">
        <v>461</v>
      </c>
      <c r="G78" s="51"/>
      <c r="I78" s="109" t="s">
        <v>546</v>
      </c>
      <c r="K78" s="30">
        <v>7049999988</v>
      </c>
      <c r="L78" s="30"/>
      <c r="M78" s="30">
        <v>-75556471</v>
      </c>
      <c r="N78" s="30"/>
      <c r="O78" s="30">
        <v>6974443517</v>
      </c>
      <c r="Q78" s="30">
        <v>0</v>
      </c>
      <c r="T78" s="197"/>
    </row>
    <row r="79" spans="1:20" ht="15" customHeight="1" x14ac:dyDescent="0.2">
      <c r="A79" s="3" t="s">
        <v>534</v>
      </c>
      <c r="C79" s="29" t="s">
        <v>648</v>
      </c>
      <c r="E79" s="82" t="s">
        <v>462</v>
      </c>
      <c r="G79" s="51"/>
      <c r="I79" s="109" t="s">
        <v>545</v>
      </c>
      <c r="K79" s="30">
        <v>325606552</v>
      </c>
      <c r="L79" s="30"/>
      <c r="M79" s="30">
        <v>-6024900</v>
      </c>
      <c r="N79" s="30"/>
      <c r="O79" s="30">
        <v>319581652</v>
      </c>
      <c r="Q79" s="30">
        <v>0</v>
      </c>
      <c r="T79" s="197"/>
    </row>
    <row r="80" spans="1:20" ht="15" customHeight="1" x14ac:dyDescent="0.2">
      <c r="A80" s="3" t="s">
        <v>535</v>
      </c>
      <c r="C80" s="29" t="s">
        <v>649</v>
      </c>
      <c r="E80" s="82" t="s">
        <v>463</v>
      </c>
      <c r="G80" s="51"/>
      <c r="I80" s="109" t="s">
        <v>545</v>
      </c>
      <c r="K80" s="30">
        <v>393442620</v>
      </c>
      <c r="L80" s="30"/>
      <c r="M80" s="30">
        <v>-8518806</v>
      </c>
      <c r="N80" s="30"/>
      <c r="O80" s="30">
        <v>384923814</v>
      </c>
      <c r="Q80" s="30">
        <v>0</v>
      </c>
      <c r="T80" s="197"/>
    </row>
    <row r="81" spans="11:17" ht="23.65" customHeight="1" thickBot="1" x14ac:dyDescent="0.25">
      <c r="K81" s="11">
        <f>SUM(K44:K80)</f>
        <v>116110850362</v>
      </c>
      <c r="M81" s="11">
        <f>SUM(M44:M80)</f>
        <v>-442531514</v>
      </c>
      <c r="O81" s="11">
        <f>SUM(O44:O80)</f>
        <v>115668318848</v>
      </c>
      <c r="Q81" s="11">
        <f>SUM(Q44:Q80)</f>
        <v>8507631340</v>
      </c>
    </row>
    <row r="82" spans="11:17" ht="13.5" thickTop="1" x14ac:dyDescent="0.2"/>
  </sheetData>
  <mergeCells count="22">
    <mergeCell ref="K26:M26"/>
    <mergeCell ref="C20:I20"/>
    <mergeCell ref="A4:Q4"/>
    <mergeCell ref="A3:Q3"/>
    <mergeCell ref="A1:Q1"/>
    <mergeCell ref="K25:M25"/>
    <mergeCell ref="A40:Q40"/>
    <mergeCell ref="C41:O41"/>
    <mergeCell ref="A6:K6"/>
    <mergeCell ref="A7:K7"/>
    <mergeCell ref="A2:O2"/>
    <mergeCell ref="K20:M20"/>
    <mergeCell ref="K21:M21"/>
    <mergeCell ref="K34:M34"/>
    <mergeCell ref="K33:M33"/>
    <mergeCell ref="K37:M37"/>
    <mergeCell ref="K24:M24"/>
    <mergeCell ref="K32:M32"/>
    <mergeCell ref="K31:M31"/>
    <mergeCell ref="K30:M30"/>
    <mergeCell ref="K29:M29"/>
    <mergeCell ref="A19:K19"/>
  </mergeCells>
  <printOptions horizontalCentered="1"/>
  <pageMargins left="0.23622047244094491" right="0.62992125984251968" top="0.74803149606299213" bottom="0.74803149606299213" header="0.31496062992125984" footer="0.31496062992125984"/>
  <pageSetup paperSize="9" scale="51" orientation="portrait" r:id="rId1"/>
  <headerFooter>
    <oddFooter>&amp;C&amp;"B Mitra,Regular"13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4"/>
  <sheetViews>
    <sheetView rightToLeft="1" tabSelected="1" workbookViewId="0">
      <selection activeCell="E25" sqref="E25"/>
    </sheetView>
  </sheetViews>
  <sheetFormatPr defaultRowHeight="12.75" x14ac:dyDescent="0.2"/>
  <cols>
    <col min="1" max="1" width="56" customWidth="1"/>
    <col min="2" max="2" width="0.85546875" customWidth="1"/>
    <col min="3" max="3" width="11.140625" customWidth="1"/>
    <col min="4" max="4" width="0.85546875" customWidth="1"/>
    <col min="5" max="5" width="20.7109375" customWidth="1"/>
    <col min="6" max="6" width="0.85546875" customWidth="1"/>
    <col min="7" max="7" width="20.7109375" customWidth="1"/>
    <col min="8" max="8" width="1" style="68" customWidth="1"/>
  </cols>
  <sheetData>
    <row r="1" spans="1:9" ht="17.850000000000001" customHeight="1" x14ac:dyDescent="0.2">
      <c r="A1" s="233" t="str">
        <f>'1 '!A1:H1</f>
        <v>صندوق سرمایه گذاری در اوراق بهادار با درآمد ثابت نشان هامرز</v>
      </c>
      <c r="B1" s="233"/>
      <c r="C1" s="233"/>
      <c r="D1" s="233"/>
      <c r="E1" s="233"/>
      <c r="F1" s="233"/>
      <c r="G1" s="233"/>
      <c r="H1" s="233"/>
    </row>
    <row r="2" spans="1:9" ht="17.850000000000001" hidden="1" customHeight="1" x14ac:dyDescent="0.2">
      <c r="A2" s="233" t="str">
        <f>'1 '!A2:G2</f>
        <v>گزارش مالی میان‌دوره‌ای</v>
      </c>
      <c r="B2" s="233"/>
      <c r="C2" s="233"/>
      <c r="D2" s="233"/>
      <c r="E2" s="233"/>
      <c r="F2" s="233"/>
      <c r="G2" s="233"/>
      <c r="H2" s="233"/>
    </row>
    <row r="3" spans="1:9" ht="17.100000000000001" customHeight="1" x14ac:dyDescent="0.2">
      <c r="A3" s="233" t="s">
        <v>19</v>
      </c>
      <c r="B3" s="233"/>
      <c r="C3" s="233"/>
      <c r="D3" s="233"/>
      <c r="E3" s="233"/>
      <c r="F3" s="233"/>
      <c r="G3" s="233"/>
      <c r="H3" s="233"/>
    </row>
    <row r="4" spans="1:9" ht="17.850000000000001" customHeight="1" x14ac:dyDescent="0.2">
      <c r="A4" s="233" t="s">
        <v>505</v>
      </c>
      <c r="B4" s="233"/>
      <c r="C4" s="233"/>
      <c r="D4" s="233"/>
      <c r="E4" s="233"/>
      <c r="F4" s="233"/>
      <c r="G4" s="233"/>
      <c r="H4" s="233"/>
    </row>
    <row r="5" spans="1:9" ht="17.850000000000001" customHeight="1" x14ac:dyDescent="0.2">
      <c r="A5" s="1"/>
      <c r="B5" s="1"/>
      <c r="C5" s="1"/>
      <c r="D5" s="1"/>
      <c r="E5" s="1"/>
      <c r="F5" s="1"/>
      <c r="G5" s="1"/>
      <c r="H5" s="1"/>
    </row>
    <row r="6" spans="1:9" ht="17.100000000000001" customHeight="1" x14ac:dyDescent="0.2">
      <c r="C6" s="4" t="s">
        <v>20</v>
      </c>
      <c r="D6" s="158"/>
      <c r="E6" s="5" t="s">
        <v>503</v>
      </c>
      <c r="G6" s="5" t="s">
        <v>504</v>
      </c>
    </row>
    <row r="7" spans="1:9" ht="17.850000000000001" customHeight="1" x14ac:dyDescent="0.2">
      <c r="C7" s="2"/>
      <c r="E7" s="6" t="s">
        <v>23</v>
      </c>
      <c r="G7" s="6" t="s">
        <v>23</v>
      </c>
    </row>
    <row r="8" spans="1:9" ht="17.850000000000001" customHeight="1" x14ac:dyDescent="0.2">
      <c r="A8" s="130" t="s">
        <v>24</v>
      </c>
    </row>
    <row r="9" spans="1:9" ht="21.75" hidden="1" x14ac:dyDescent="0.2">
      <c r="A9" s="7" t="s">
        <v>25</v>
      </c>
      <c r="C9" s="8">
        <v>5</v>
      </c>
      <c r="D9" s="8"/>
      <c r="E9" s="8"/>
      <c r="G9" s="9">
        <v>0</v>
      </c>
    </row>
    <row r="10" spans="1:9" ht="20.100000000000001" customHeight="1" x14ac:dyDescent="0.2">
      <c r="A10" s="142" t="s">
        <v>395</v>
      </c>
      <c r="C10" s="8">
        <v>5</v>
      </c>
      <c r="D10" s="8"/>
      <c r="E10" s="8">
        <f>'6'!O5</f>
        <v>3150355136979</v>
      </c>
      <c r="G10" s="9">
        <f>'6'!Q5</f>
        <v>256129295958</v>
      </c>
      <c r="I10" s="322">
        <f>E10/$E$16</f>
        <v>0.39102461298507535</v>
      </c>
    </row>
    <row r="11" spans="1:9" ht="20.100000000000001" customHeight="1" x14ac:dyDescent="0.2">
      <c r="A11" s="142" t="s">
        <v>26</v>
      </c>
      <c r="C11" s="8">
        <v>6</v>
      </c>
      <c r="D11" s="8"/>
      <c r="E11" s="8">
        <f>'7'!K40+'7'!K49+'7'!K59</f>
        <v>4856616823267</v>
      </c>
      <c r="G11" s="9">
        <f>'7'!O40+'7'!O59</f>
        <v>80789657279</v>
      </c>
      <c r="I11" s="322">
        <f t="shared" ref="I11:I16" si="0">E11/$E$16</f>
        <v>0.60280718559110302</v>
      </c>
    </row>
    <row r="12" spans="1:9" ht="20.100000000000001" customHeight="1" x14ac:dyDescent="0.2">
      <c r="A12" s="142" t="s">
        <v>27</v>
      </c>
      <c r="C12" s="8">
        <v>7</v>
      </c>
      <c r="D12" s="8"/>
      <c r="E12" s="8">
        <f>'8-11'!I13</f>
        <v>44925112093</v>
      </c>
      <c r="G12" s="9">
        <f>'8-11'!K43</f>
        <v>3780509506</v>
      </c>
      <c r="I12" s="322">
        <f t="shared" si="0"/>
        <v>5.5761410398708173E-3</v>
      </c>
    </row>
    <row r="13" spans="1:9" ht="20.100000000000001" customHeight="1" x14ac:dyDescent="0.2">
      <c r="A13" s="142" t="s">
        <v>28</v>
      </c>
      <c r="C13" s="8">
        <v>8</v>
      </c>
      <c r="D13" s="8"/>
      <c r="E13" s="8">
        <f>'8-11'!K59+'8-11'!K61</f>
        <v>56529425</v>
      </c>
      <c r="G13" s="9">
        <f>'8-11'!E62</f>
        <v>836647</v>
      </c>
      <c r="I13" s="322">
        <f t="shared" si="0"/>
        <v>7.0164776895885527E-6</v>
      </c>
    </row>
    <row r="14" spans="1:9" ht="20.100000000000001" customHeight="1" x14ac:dyDescent="0.2">
      <c r="A14" s="142" t="s">
        <v>29</v>
      </c>
      <c r="C14" s="8">
        <v>9</v>
      </c>
      <c r="D14" s="8"/>
      <c r="E14" s="8">
        <f>'8-11'!K71</f>
        <v>4713503995</v>
      </c>
      <c r="G14" s="9">
        <f>'8-11'!E71</f>
        <v>1523380594</v>
      </c>
      <c r="I14" s="322">
        <f t="shared" si="0"/>
        <v>5.8504390626127917E-4</v>
      </c>
    </row>
    <row r="15" spans="1:9" ht="20.100000000000001" hidden="1" customHeight="1" x14ac:dyDescent="0.2">
      <c r="A15" s="7" t="s">
        <v>30</v>
      </c>
      <c r="C15" s="8">
        <v>9</v>
      </c>
      <c r="D15" s="8"/>
      <c r="E15" s="8"/>
      <c r="G15" s="9" t="e">
        <f>'8-11'!#REF!</f>
        <v>#REF!</v>
      </c>
      <c r="I15" s="322">
        <f t="shared" si="0"/>
        <v>0</v>
      </c>
    </row>
    <row r="16" spans="1:9" ht="22.5" thickBot="1" x14ac:dyDescent="0.25">
      <c r="A16" s="142" t="s">
        <v>31</v>
      </c>
      <c r="E16" s="125">
        <f>SUM(E10:E15)</f>
        <v>8056667105759</v>
      </c>
      <c r="G16" s="125">
        <f>G10+G11+G12+G14+G13</f>
        <v>342223679984</v>
      </c>
      <c r="I16" s="322">
        <f t="shared" si="0"/>
        <v>1</v>
      </c>
    </row>
    <row r="17" spans="1:7" ht="17.100000000000001" customHeight="1" x14ac:dyDescent="0.2">
      <c r="A17" s="130" t="s">
        <v>32</v>
      </c>
    </row>
    <row r="18" spans="1:7" ht="24.75" customHeight="1" x14ac:dyDescent="0.2">
      <c r="A18" s="142" t="s">
        <v>28</v>
      </c>
      <c r="C18" s="8">
        <v>8</v>
      </c>
      <c r="D18" s="8"/>
      <c r="E18" s="8">
        <f>-'8-11'!K60</f>
        <v>282937395</v>
      </c>
      <c r="G18" s="9">
        <v>0</v>
      </c>
    </row>
    <row r="19" spans="1:7" ht="24.75" customHeight="1" x14ac:dyDescent="0.2">
      <c r="A19" s="142" t="s">
        <v>407</v>
      </c>
      <c r="C19" s="8">
        <v>10</v>
      </c>
      <c r="D19" s="8"/>
      <c r="E19" s="8">
        <f>'12-13'!C14</f>
        <v>8273300828</v>
      </c>
      <c r="G19" s="9">
        <f>'12-13'!E14</f>
        <v>2473663618</v>
      </c>
    </row>
    <row r="20" spans="1:7" ht="24.75" hidden="1" customHeight="1" x14ac:dyDescent="0.2">
      <c r="A20" s="142" t="s">
        <v>33</v>
      </c>
      <c r="C20" s="8">
        <v>11</v>
      </c>
      <c r="D20" s="8"/>
      <c r="E20" s="8">
        <f>'12-13'!C19</f>
        <v>0</v>
      </c>
      <c r="G20" s="9">
        <f>'12-13'!E20</f>
        <v>0</v>
      </c>
    </row>
    <row r="21" spans="1:7" ht="17.850000000000001" hidden="1" customHeight="1" x14ac:dyDescent="0.2">
      <c r="A21" s="7" t="s">
        <v>34</v>
      </c>
      <c r="C21" s="8">
        <v>14</v>
      </c>
      <c r="D21" s="8"/>
      <c r="E21" s="8"/>
      <c r="G21" s="9">
        <v>0</v>
      </c>
    </row>
    <row r="22" spans="1:7" ht="22.5" customHeight="1" x14ac:dyDescent="0.2">
      <c r="A22" s="142" t="s">
        <v>35</v>
      </c>
      <c r="C22" s="8">
        <v>11</v>
      </c>
      <c r="D22" s="8"/>
      <c r="E22" s="8">
        <f>'12-13'!C30</f>
        <v>3506922935</v>
      </c>
      <c r="G22" s="9">
        <f>'12-13'!E30</f>
        <v>1707523718</v>
      </c>
    </row>
    <row r="23" spans="1:7" ht="22.5" thickBot="1" x14ac:dyDescent="0.25">
      <c r="A23" s="142" t="s">
        <v>36</v>
      </c>
      <c r="E23" s="125">
        <f>SUM(E18:E22)</f>
        <v>12063161158</v>
      </c>
      <c r="G23" s="125">
        <f>SUM(G18:G22)</f>
        <v>4181187336</v>
      </c>
    </row>
    <row r="24" spans="1:7" ht="21.75" customHeight="1" thickBot="1" x14ac:dyDescent="0.25">
      <c r="A24" s="131" t="s">
        <v>37</v>
      </c>
      <c r="C24" s="8">
        <v>12</v>
      </c>
      <c r="D24" s="8"/>
      <c r="E24" s="124">
        <f>E16-E23</f>
        <v>8044603944601</v>
      </c>
      <c r="G24" s="124">
        <f>G16-G23</f>
        <v>338042492648</v>
      </c>
    </row>
    <row r="25" spans="1:7" ht="21" customHeight="1" thickTop="1" x14ac:dyDescent="0.2">
      <c r="A25" s="142" t="s">
        <v>396</v>
      </c>
      <c r="E25" s="13">
        <f>E24/'صورت سود و زیان'!E32</f>
        <v>16089.207889202</v>
      </c>
      <c r="G25" s="13">
        <f>G24/24000000</f>
        <v>14085.103860333333</v>
      </c>
    </row>
    <row r="34" spans="1:8" ht="21.75" x14ac:dyDescent="0.55000000000000004">
      <c r="A34" s="231" t="s">
        <v>397</v>
      </c>
      <c r="B34" s="232"/>
      <c r="C34" s="232"/>
      <c r="D34" s="232"/>
      <c r="E34" s="232"/>
      <c r="F34" s="232"/>
      <c r="G34" s="232"/>
      <c r="H34" s="232"/>
    </row>
  </sheetData>
  <mergeCells count="5">
    <mergeCell ref="A34:H34"/>
    <mergeCell ref="A4:H4"/>
    <mergeCell ref="A3:H3"/>
    <mergeCell ref="A1:H1"/>
    <mergeCell ref="A2:H2"/>
  </mergeCells>
  <pageMargins left="0.39370078740157499" right="0.39370078740157499" top="0.39370078740157499" bottom="0.39370078740157499" header="0" footer="0"/>
  <pageSetup paperSize="9" scale="86" orientation="portrait" r:id="rId1"/>
  <headerFooter>
    <oddFooter>&amp;C&amp;"B Mitra,Regular"2</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31"/>
  <sheetViews>
    <sheetView rightToLeft="1" topLeftCell="A24" workbookViewId="0">
      <selection activeCell="A4" sqref="A4:XFD26"/>
    </sheetView>
  </sheetViews>
  <sheetFormatPr defaultRowHeight="12.75" x14ac:dyDescent="0.2"/>
  <cols>
    <col min="1" max="1" width="14.140625" customWidth="1"/>
    <col min="2" max="2" width="1" customWidth="1"/>
    <col min="3" max="3" width="9.140625" customWidth="1"/>
    <col min="4" max="4" width="1" customWidth="1"/>
    <col min="5" max="5" width="8.140625" customWidth="1"/>
    <col min="6" max="6" width="1" customWidth="1"/>
    <col min="7" max="7" width="10" customWidth="1"/>
    <col min="8" max="8" width="1" customWidth="1"/>
    <col min="9" max="9" width="10.140625" customWidth="1"/>
    <col min="10" max="10" width="1" customWidth="1"/>
    <col min="11" max="11" width="10.140625" customWidth="1"/>
    <col min="12" max="12" width="1" customWidth="1"/>
    <col min="13" max="13" width="9" customWidth="1"/>
    <col min="14" max="14" width="1" customWidth="1"/>
    <col min="15" max="15" width="9.140625" customWidth="1"/>
    <col min="16" max="16" width="1" customWidth="1"/>
    <col min="17" max="17" width="8.140625" customWidth="1"/>
  </cols>
  <sheetData>
    <row r="1" spans="1:17" ht="17.850000000000001" customHeight="1" x14ac:dyDescent="0.2">
      <c r="A1" s="227" t="s">
        <v>226</v>
      </c>
      <c r="B1" s="227"/>
      <c r="C1" s="227"/>
      <c r="D1" s="227"/>
      <c r="E1" s="227"/>
      <c r="F1" s="227"/>
      <c r="G1" s="227"/>
      <c r="H1" s="227"/>
      <c r="I1" s="227"/>
      <c r="J1" s="227"/>
      <c r="K1" s="227"/>
      <c r="L1" s="227"/>
      <c r="M1" s="227"/>
      <c r="N1" s="227"/>
      <c r="O1" s="227"/>
      <c r="P1" s="227"/>
      <c r="Q1" s="227"/>
    </row>
    <row r="2" spans="1:17" ht="17.100000000000001" customHeight="1" x14ac:dyDescent="0.2">
      <c r="A2" s="227" t="s">
        <v>1</v>
      </c>
      <c r="B2" s="227"/>
      <c r="C2" s="227"/>
      <c r="D2" s="227"/>
      <c r="E2" s="227"/>
      <c r="F2" s="227"/>
      <c r="G2" s="227"/>
      <c r="H2" s="227"/>
      <c r="I2" s="227"/>
      <c r="J2" s="227"/>
      <c r="K2" s="227"/>
      <c r="L2" s="227"/>
      <c r="M2" s="227"/>
      <c r="N2" s="227"/>
      <c r="O2" s="227"/>
      <c r="P2" s="227"/>
      <c r="Q2" s="227"/>
    </row>
    <row r="3" spans="1:17" ht="17.850000000000001" customHeight="1" x14ac:dyDescent="0.2">
      <c r="A3" s="227" t="s">
        <v>2</v>
      </c>
      <c r="B3" s="227"/>
      <c r="C3" s="227"/>
      <c r="D3" s="227"/>
      <c r="E3" s="227"/>
      <c r="F3" s="227"/>
      <c r="G3" s="227"/>
      <c r="H3" s="227"/>
      <c r="I3" s="227"/>
      <c r="J3" s="227"/>
      <c r="K3" s="227"/>
      <c r="L3" s="227"/>
      <c r="M3" s="227"/>
      <c r="N3" s="227"/>
      <c r="O3" s="227"/>
      <c r="P3" s="227"/>
      <c r="Q3" s="227"/>
    </row>
    <row r="4" spans="1:17" ht="17.100000000000001" customHeight="1" x14ac:dyDescent="0.2">
      <c r="A4" s="241" t="s">
        <v>239</v>
      </c>
      <c r="B4" s="241"/>
      <c r="C4" s="241"/>
      <c r="D4" s="241"/>
      <c r="E4" s="241"/>
      <c r="F4" s="241"/>
      <c r="G4" s="241"/>
      <c r="H4" s="241"/>
      <c r="I4" s="241"/>
      <c r="J4" s="241"/>
      <c r="K4" s="241"/>
      <c r="L4" s="241"/>
      <c r="M4" s="241"/>
      <c r="N4" s="241"/>
      <c r="O4" s="241"/>
      <c r="P4" s="241"/>
      <c r="Q4" s="241"/>
    </row>
    <row r="5" spans="1:17" ht="17.850000000000001" customHeight="1" x14ac:dyDescent="0.2">
      <c r="C5" s="271" t="s">
        <v>38</v>
      </c>
      <c r="D5" s="271"/>
      <c r="E5" s="271"/>
      <c r="F5" s="271"/>
      <c r="G5" s="271"/>
      <c r="H5" s="271"/>
      <c r="I5" s="271"/>
      <c r="J5" s="271"/>
      <c r="K5" s="271"/>
      <c r="L5" s="271"/>
      <c r="M5" s="271"/>
      <c r="N5" s="271"/>
      <c r="O5" s="271"/>
      <c r="Q5" s="5" t="s">
        <v>22</v>
      </c>
    </row>
    <row r="6" spans="1:17" ht="46.7" customHeight="1" x14ac:dyDescent="0.2">
      <c r="A6" s="14" t="s">
        <v>185</v>
      </c>
      <c r="C6" s="27" t="s">
        <v>240</v>
      </c>
      <c r="D6" s="2"/>
      <c r="E6" s="27" t="s">
        <v>241</v>
      </c>
      <c r="F6" s="2"/>
      <c r="G6" s="27" t="s">
        <v>242</v>
      </c>
      <c r="H6" s="2"/>
      <c r="I6" s="27" t="s">
        <v>105</v>
      </c>
      <c r="J6" s="2"/>
      <c r="K6" s="27" t="s">
        <v>243</v>
      </c>
      <c r="L6" s="2"/>
      <c r="M6" s="27" t="s">
        <v>224</v>
      </c>
      <c r="N6" s="2"/>
      <c r="O6" s="27" t="s">
        <v>244</v>
      </c>
      <c r="Q6" s="27" t="s">
        <v>244</v>
      </c>
    </row>
    <row r="7" spans="1:17" ht="17.850000000000001" customHeight="1" x14ac:dyDescent="0.2">
      <c r="A7" s="2"/>
      <c r="C7" s="2"/>
      <c r="E7" s="2"/>
      <c r="G7" s="6" t="s">
        <v>23</v>
      </c>
      <c r="I7" s="6" t="s">
        <v>108</v>
      </c>
      <c r="K7" s="6" t="s">
        <v>23</v>
      </c>
      <c r="M7" s="6" t="s">
        <v>23</v>
      </c>
      <c r="O7" s="6" t="s">
        <v>23</v>
      </c>
      <c r="Q7" s="6" t="s">
        <v>23</v>
      </c>
    </row>
    <row r="8" spans="1:17" ht="34.700000000000003" customHeight="1" x14ac:dyDescent="0.2">
      <c r="A8" s="3" t="s">
        <v>109</v>
      </c>
      <c r="C8" s="29" t="s">
        <v>245</v>
      </c>
      <c r="G8" s="30">
        <v>0</v>
      </c>
      <c r="I8" s="41">
        <v>0</v>
      </c>
      <c r="K8" s="30">
        <v>8219</v>
      </c>
      <c r="M8" s="30">
        <v>0</v>
      </c>
      <c r="O8" s="30">
        <v>8219</v>
      </c>
      <c r="Q8" s="30">
        <v>0</v>
      </c>
    </row>
    <row r="9" spans="1:17" ht="34.700000000000003" customHeight="1" x14ac:dyDescent="0.2">
      <c r="A9" s="3" t="s">
        <v>110</v>
      </c>
      <c r="C9" s="29" t="s">
        <v>246</v>
      </c>
      <c r="G9" s="30">
        <v>0</v>
      </c>
      <c r="I9" s="41">
        <v>0</v>
      </c>
      <c r="K9" s="30">
        <v>2245242</v>
      </c>
      <c r="M9" s="30">
        <v>0</v>
      </c>
      <c r="O9" s="30">
        <v>2245242</v>
      </c>
      <c r="Q9" s="30">
        <v>0</v>
      </c>
    </row>
    <row r="10" spans="1:17" ht="34.700000000000003" customHeight="1" x14ac:dyDescent="0.2">
      <c r="A10" s="3" t="s">
        <v>111</v>
      </c>
      <c r="C10" s="29" t="s">
        <v>247</v>
      </c>
      <c r="G10" s="30">
        <v>0</v>
      </c>
      <c r="I10" s="41">
        <v>0</v>
      </c>
      <c r="K10" s="30">
        <v>6821</v>
      </c>
      <c r="M10" s="30">
        <v>0</v>
      </c>
      <c r="O10" s="30">
        <v>6821</v>
      </c>
      <c r="Q10" s="30">
        <v>0</v>
      </c>
    </row>
    <row r="11" spans="1:17" ht="35.450000000000003" customHeight="1" x14ac:dyDescent="0.2">
      <c r="A11" s="3" t="s">
        <v>248</v>
      </c>
      <c r="C11" s="29" t="s">
        <v>245</v>
      </c>
      <c r="G11" s="30">
        <v>0</v>
      </c>
      <c r="I11" s="41">
        <v>0.215</v>
      </c>
      <c r="K11" s="30">
        <v>28317857533</v>
      </c>
      <c r="M11" s="30">
        <v>0</v>
      </c>
      <c r="O11" s="30">
        <v>28317857533</v>
      </c>
      <c r="Q11" s="30">
        <v>0</v>
      </c>
    </row>
    <row r="12" spans="1:17" ht="34.700000000000003" customHeight="1" x14ac:dyDescent="0.2">
      <c r="A12" s="3" t="s">
        <v>249</v>
      </c>
      <c r="C12" s="29" t="s">
        <v>250</v>
      </c>
      <c r="G12" s="30">
        <v>0</v>
      </c>
      <c r="I12" s="41">
        <v>0.215</v>
      </c>
      <c r="K12" s="30">
        <v>4354191780</v>
      </c>
      <c r="M12" s="30">
        <v>0</v>
      </c>
      <c r="O12" s="30">
        <v>4354191780</v>
      </c>
      <c r="Q12" s="30">
        <v>0</v>
      </c>
    </row>
    <row r="13" spans="1:17" ht="34.700000000000003" customHeight="1" x14ac:dyDescent="0.2">
      <c r="A13" s="3" t="s">
        <v>251</v>
      </c>
      <c r="C13" s="29" t="s">
        <v>250</v>
      </c>
      <c r="G13" s="30">
        <v>0</v>
      </c>
      <c r="I13" s="41">
        <v>0.215</v>
      </c>
      <c r="K13" s="30">
        <v>4430136986</v>
      </c>
      <c r="M13" s="30">
        <v>0</v>
      </c>
      <c r="O13" s="30">
        <v>4430136986</v>
      </c>
      <c r="Q13" s="30">
        <v>0</v>
      </c>
    </row>
    <row r="14" spans="1:17" ht="34.700000000000003" customHeight="1" x14ac:dyDescent="0.2">
      <c r="A14" s="3" t="s">
        <v>112</v>
      </c>
      <c r="C14" s="29" t="s">
        <v>250</v>
      </c>
      <c r="G14" s="30">
        <v>0</v>
      </c>
      <c r="I14" s="41">
        <v>0.215</v>
      </c>
      <c r="K14" s="30">
        <v>5140283546</v>
      </c>
      <c r="M14" s="30">
        <v>-4096109</v>
      </c>
      <c r="O14" s="30">
        <v>5136187437</v>
      </c>
      <c r="Q14" s="30">
        <v>0</v>
      </c>
    </row>
    <row r="15" spans="1:17" ht="35.450000000000003" customHeight="1" x14ac:dyDescent="0.2">
      <c r="A15" s="3" t="s">
        <v>113</v>
      </c>
      <c r="C15" s="29" t="s">
        <v>252</v>
      </c>
      <c r="G15" s="30">
        <v>0</v>
      </c>
      <c r="I15" s="41">
        <v>0.215</v>
      </c>
      <c r="K15" s="30">
        <v>7410941079</v>
      </c>
      <c r="M15" s="30">
        <v>-13034738</v>
      </c>
      <c r="O15" s="30">
        <v>7397906341</v>
      </c>
      <c r="Q15" s="30">
        <v>0</v>
      </c>
    </row>
    <row r="16" spans="1:17" ht="34.700000000000003" customHeight="1" x14ac:dyDescent="0.2">
      <c r="A16" s="3" t="s">
        <v>153</v>
      </c>
      <c r="C16" s="29" t="s">
        <v>245</v>
      </c>
      <c r="G16" s="30">
        <v>0</v>
      </c>
      <c r="I16" s="41">
        <v>0.215</v>
      </c>
      <c r="K16" s="30">
        <v>25816438350</v>
      </c>
      <c r="M16" s="30">
        <v>-9075468</v>
      </c>
      <c r="O16" s="30">
        <v>25807362882</v>
      </c>
      <c r="Q16" s="30">
        <v>0</v>
      </c>
    </row>
    <row r="17" spans="1:17" ht="34.700000000000003" customHeight="1" x14ac:dyDescent="0.2">
      <c r="A17" s="3" t="s">
        <v>154</v>
      </c>
      <c r="C17" s="29" t="s">
        <v>250</v>
      </c>
      <c r="G17" s="30">
        <v>0</v>
      </c>
      <c r="I17" s="41">
        <v>0.215</v>
      </c>
      <c r="K17" s="30">
        <v>4216739718</v>
      </c>
      <c r="M17" s="30">
        <v>-1398070</v>
      </c>
      <c r="O17" s="30">
        <v>4215341648</v>
      </c>
      <c r="Q17" s="30">
        <v>0</v>
      </c>
    </row>
    <row r="18" spans="1:17" ht="34.700000000000003" customHeight="1" x14ac:dyDescent="0.2">
      <c r="A18" s="3" t="s">
        <v>155</v>
      </c>
      <c r="C18" s="29" t="s">
        <v>250</v>
      </c>
      <c r="G18" s="30">
        <v>0</v>
      </c>
      <c r="I18" s="41">
        <v>0.215</v>
      </c>
      <c r="K18" s="30">
        <v>4876438350</v>
      </c>
      <c r="M18" s="30">
        <v>-1714255</v>
      </c>
      <c r="O18" s="30">
        <v>4874724095</v>
      </c>
      <c r="Q18" s="30">
        <v>0</v>
      </c>
    </row>
    <row r="19" spans="1:17" ht="35.450000000000003" customHeight="1" x14ac:dyDescent="0.2">
      <c r="A19" s="3" t="s">
        <v>114</v>
      </c>
      <c r="C19" s="29" t="s">
        <v>250</v>
      </c>
      <c r="G19" s="30">
        <v>0</v>
      </c>
      <c r="I19" s="41">
        <v>0.215</v>
      </c>
      <c r="K19" s="30">
        <v>5925479448</v>
      </c>
      <c r="M19" s="30">
        <v>-8463266</v>
      </c>
      <c r="O19" s="30">
        <v>5917016182</v>
      </c>
      <c r="Q19" s="30">
        <v>0</v>
      </c>
    </row>
    <row r="20" spans="1:17" ht="34.700000000000003" customHeight="1" x14ac:dyDescent="0.2">
      <c r="A20" s="3" t="s">
        <v>115</v>
      </c>
      <c r="C20" s="29" t="s">
        <v>252</v>
      </c>
      <c r="G20" s="30">
        <v>0</v>
      </c>
      <c r="I20" s="41">
        <v>0.215</v>
      </c>
      <c r="K20" s="30">
        <v>7263616428</v>
      </c>
      <c r="M20" s="30">
        <v>-24802246</v>
      </c>
      <c r="O20" s="30">
        <v>7238814182</v>
      </c>
      <c r="Q20" s="30">
        <v>0</v>
      </c>
    </row>
    <row r="21" spans="1:17" ht="34.700000000000003" customHeight="1" x14ac:dyDescent="0.2">
      <c r="A21" s="3" t="s">
        <v>116</v>
      </c>
      <c r="C21" s="29" t="s">
        <v>253</v>
      </c>
      <c r="G21" s="30">
        <v>0</v>
      </c>
      <c r="I21" s="41">
        <v>0.215</v>
      </c>
      <c r="K21" s="30">
        <v>146369853</v>
      </c>
      <c r="M21" s="30">
        <v>-457695</v>
      </c>
      <c r="O21" s="30">
        <v>145912158</v>
      </c>
      <c r="Q21" s="30">
        <v>0</v>
      </c>
    </row>
    <row r="22" spans="1:17" ht="34.700000000000003" customHeight="1" x14ac:dyDescent="0.2">
      <c r="A22" s="3" t="s">
        <v>117</v>
      </c>
      <c r="C22" s="29" t="s">
        <v>245</v>
      </c>
      <c r="G22" s="30">
        <v>0</v>
      </c>
      <c r="I22" s="41">
        <v>0.215</v>
      </c>
      <c r="K22" s="30">
        <v>29287872856</v>
      </c>
      <c r="M22" s="30">
        <v>-15107280</v>
      </c>
      <c r="O22" s="30">
        <v>29272765576</v>
      </c>
      <c r="Q22" s="30">
        <v>0</v>
      </c>
    </row>
    <row r="23" spans="1:17" ht="35.450000000000003" customHeight="1" x14ac:dyDescent="0.2">
      <c r="A23" s="3" t="s">
        <v>118</v>
      </c>
      <c r="C23" s="29" t="s">
        <v>254</v>
      </c>
      <c r="G23" s="30">
        <v>0</v>
      </c>
      <c r="I23" s="41">
        <v>0.215</v>
      </c>
      <c r="K23" s="30">
        <v>19897837662</v>
      </c>
      <c r="M23" s="30">
        <v>-18604786</v>
      </c>
      <c r="O23" s="30">
        <v>19879232876</v>
      </c>
      <c r="Q23" s="30">
        <v>0</v>
      </c>
    </row>
    <row r="24" spans="1:17" ht="34.700000000000003" customHeight="1" x14ac:dyDescent="0.2">
      <c r="A24" s="3" t="s">
        <v>119</v>
      </c>
      <c r="C24" s="29" t="s">
        <v>255</v>
      </c>
      <c r="G24" s="30">
        <v>0</v>
      </c>
      <c r="I24" s="41">
        <v>0.215</v>
      </c>
      <c r="K24" s="30">
        <v>1047432860</v>
      </c>
      <c r="M24" s="30">
        <v>-5523547</v>
      </c>
      <c r="O24" s="30">
        <v>1041909313</v>
      </c>
      <c r="Q24" s="30">
        <v>0</v>
      </c>
    </row>
    <row r="25" spans="1:17" ht="34.700000000000003" customHeight="1" x14ac:dyDescent="0.2">
      <c r="A25" s="3" t="s">
        <v>120</v>
      </c>
      <c r="C25" s="29" t="s">
        <v>256</v>
      </c>
      <c r="G25" s="30">
        <v>0</v>
      </c>
      <c r="I25" s="41">
        <v>0.18</v>
      </c>
      <c r="K25" s="31">
        <v>8679451</v>
      </c>
      <c r="M25" s="31">
        <v>-76367</v>
      </c>
      <c r="O25" s="31">
        <v>8603084</v>
      </c>
      <c r="Q25" s="31">
        <v>0</v>
      </c>
    </row>
    <row r="26" spans="1:17" ht="23.65" customHeight="1" x14ac:dyDescent="0.2">
      <c r="K26" s="11">
        <v>148142576182</v>
      </c>
      <c r="M26" s="11">
        <v>-102353827</v>
      </c>
      <c r="O26" s="11">
        <v>148040222355</v>
      </c>
      <c r="Q26" s="11">
        <v>0</v>
      </c>
    </row>
    <row r="27" spans="1:17" ht="17.100000000000001" customHeight="1" x14ac:dyDescent="0.2">
      <c r="A27" s="241" t="s">
        <v>257</v>
      </c>
      <c r="B27" s="241"/>
      <c r="C27" s="241"/>
      <c r="D27" s="241"/>
      <c r="E27" s="241"/>
      <c r="F27" s="241"/>
      <c r="G27" s="241"/>
      <c r="H27" s="241"/>
      <c r="I27" s="241"/>
      <c r="J27" s="241"/>
      <c r="K27" s="300"/>
      <c r="L27" s="241"/>
      <c r="M27" s="300"/>
      <c r="N27" s="241"/>
      <c r="O27" s="300"/>
      <c r="P27" s="241"/>
      <c r="Q27" s="300"/>
    </row>
    <row r="28" spans="1:17" ht="17.850000000000001" customHeight="1" x14ac:dyDescent="0.2">
      <c r="C28" s="271" t="s">
        <v>38</v>
      </c>
      <c r="D28" s="271"/>
      <c r="E28" s="271"/>
      <c r="F28" s="271"/>
      <c r="G28" s="271"/>
      <c r="H28" s="271"/>
      <c r="I28" s="271"/>
      <c r="J28" s="271"/>
      <c r="K28" s="271"/>
      <c r="L28" s="271"/>
      <c r="M28" s="271"/>
      <c r="O28" s="5" t="s">
        <v>22</v>
      </c>
    </row>
    <row r="29" spans="1:17" ht="40.700000000000003" customHeight="1" x14ac:dyDescent="0.2">
      <c r="A29" s="14" t="s">
        <v>258</v>
      </c>
      <c r="C29" s="27" t="s">
        <v>15</v>
      </c>
      <c r="D29" s="2"/>
      <c r="E29" s="27" t="s">
        <v>259</v>
      </c>
      <c r="F29" s="2"/>
      <c r="G29" s="27" t="s">
        <v>260</v>
      </c>
      <c r="H29" s="2"/>
      <c r="I29" s="27" t="s">
        <v>261</v>
      </c>
      <c r="J29" s="2"/>
      <c r="K29" s="27" t="s">
        <v>262</v>
      </c>
      <c r="L29" s="2"/>
      <c r="M29" s="27" t="s">
        <v>243</v>
      </c>
      <c r="O29" s="27" t="s">
        <v>243</v>
      </c>
    </row>
    <row r="30" spans="1:17" ht="17.850000000000001" customHeight="1" x14ac:dyDescent="0.2">
      <c r="A30" s="2"/>
      <c r="C30" s="2"/>
      <c r="E30" s="2"/>
      <c r="G30" s="2"/>
      <c r="I30" s="6" t="s">
        <v>23</v>
      </c>
      <c r="K30" s="6" t="s">
        <v>108</v>
      </c>
      <c r="M30" s="35" t="s">
        <v>23</v>
      </c>
      <c r="O30" s="35" t="s">
        <v>23</v>
      </c>
    </row>
    <row r="31" spans="1:17" ht="22.9" customHeight="1" x14ac:dyDescent="0.2">
      <c r="M31" s="11">
        <v>0</v>
      </c>
      <c r="O31" s="11">
        <v>0</v>
      </c>
    </row>
  </sheetData>
  <mergeCells count="7">
    <mergeCell ref="A27:Q27"/>
    <mergeCell ref="C28:M28"/>
    <mergeCell ref="A1:Q1"/>
    <mergeCell ref="A2:Q2"/>
    <mergeCell ref="A3:Q3"/>
    <mergeCell ref="A4:Q4"/>
    <mergeCell ref="C5:O5"/>
  </mergeCells>
  <pageMargins left="0.39370078740157499" right="0.39370078740157499" top="0.39370078740157499" bottom="0.39370078740157499" header="0" footer="0"/>
  <pageSetup paperSize="9"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41"/>
  <sheetViews>
    <sheetView rightToLeft="1" workbookViewId="0">
      <selection activeCell="C27" sqref="C27"/>
    </sheetView>
  </sheetViews>
  <sheetFormatPr defaultRowHeight="12.75" x14ac:dyDescent="0.2"/>
  <cols>
    <col min="1" max="1" width="35.42578125" customWidth="1"/>
    <col min="2" max="2" width="0.85546875" customWidth="1"/>
    <col min="3" max="3" width="11.140625" customWidth="1"/>
    <col min="4" max="4" width="1" customWidth="1"/>
    <col min="5" max="5" width="23.28515625" customWidth="1"/>
    <col min="6" max="6" width="1" customWidth="1"/>
    <col min="7" max="7" width="23.28515625" customWidth="1"/>
  </cols>
  <sheetData>
    <row r="1" spans="1:8" ht="17.850000000000001" customHeight="1" x14ac:dyDescent="0.2">
      <c r="A1" s="233" t="str">
        <f>'20-1'!A1:O1</f>
        <v>صندوق سرمایه گذاری در اوراق بهادار با درآمد ثابت نشان هامرز</v>
      </c>
      <c r="B1" s="233"/>
      <c r="C1" s="233"/>
      <c r="D1" s="233"/>
      <c r="E1" s="233"/>
      <c r="F1" s="233"/>
      <c r="G1" s="233"/>
      <c r="H1" s="233"/>
    </row>
    <row r="2" spans="1:8" ht="17.850000000000001" hidden="1" customHeight="1" x14ac:dyDescent="0.2">
      <c r="A2" s="233" t="str">
        <f>'20-1'!A2:O2</f>
        <v>گزارش مالی میان‌دوره‌ای</v>
      </c>
      <c r="B2" s="233"/>
      <c r="C2" s="233"/>
      <c r="D2" s="233"/>
      <c r="E2" s="233"/>
      <c r="F2" s="233"/>
      <c r="G2" s="233"/>
    </row>
    <row r="3" spans="1:8" ht="17.100000000000001" customHeight="1" x14ac:dyDescent="0.2">
      <c r="A3" s="233" t="s">
        <v>1</v>
      </c>
      <c r="B3" s="233"/>
      <c r="C3" s="233"/>
      <c r="D3" s="233"/>
      <c r="E3" s="233"/>
      <c r="F3" s="233"/>
      <c r="G3" s="233"/>
      <c r="H3" s="233"/>
    </row>
    <row r="4" spans="1:8" ht="17.850000000000001" customHeight="1" x14ac:dyDescent="0.2">
      <c r="A4" s="233" t="str">
        <f>'20-1'!A4:O4</f>
        <v xml:space="preserve"> دوره مالی شش ماهه منتهی به 31خرداد1403</v>
      </c>
      <c r="B4" s="233"/>
      <c r="C4" s="233"/>
      <c r="D4" s="233"/>
      <c r="E4" s="233"/>
      <c r="F4" s="233"/>
      <c r="G4" s="233"/>
      <c r="H4" s="233"/>
    </row>
    <row r="5" spans="1:8" ht="17.850000000000001" customHeight="1" x14ac:dyDescent="0.2">
      <c r="A5" s="1"/>
      <c r="B5" s="1"/>
      <c r="C5" s="1"/>
      <c r="D5" s="1"/>
      <c r="E5" s="1"/>
      <c r="F5" s="1"/>
      <c r="G5" s="1"/>
    </row>
    <row r="6" spans="1:8" ht="22.9" customHeight="1" x14ac:dyDescent="0.2">
      <c r="A6" s="241" t="s">
        <v>662</v>
      </c>
      <c r="B6" s="241"/>
      <c r="C6" s="241"/>
      <c r="D6" s="241"/>
      <c r="E6" s="241"/>
      <c r="F6" s="241"/>
      <c r="G6" s="241"/>
    </row>
    <row r="7" spans="1:8" ht="30.75" customHeight="1" x14ac:dyDescent="0.55000000000000004">
      <c r="A7" s="241"/>
      <c r="B7" s="241"/>
      <c r="C7" s="133" t="s">
        <v>20</v>
      </c>
      <c r="D7" s="23"/>
      <c r="E7" s="214" t="str">
        <f>'20-1'!K8</f>
        <v>دوره مالی شش ماهه منتهی به 1403/03/31</v>
      </c>
      <c r="F7" s="312"/>
      <c r="G7" s="215" t="str">
        <f>'20-1'!M8</f>
        <v>دوره مالی شش ماهه منتهی به 1402/03/31</v>
      </c>
    </row>
    <row r="8" spans="1:8" ht="17.850000000000001" customHeight="1" x14ac:dyDescent="0.2">
      <c r="A8" s="241"/>
      <c r="B8" s="241"/>
      <c r="C8" s="313"/>
      <c r="D8" s="241"/>
      <c r="E8" s="216" t="s">
        <v>23</v>
      </c>
      <c r="F8" s="312"/>
      <c r="G8" s="216" t="s">
        <v>23</v>
      </c>
    </row>
    <row r="9" spans="1:8" ht="22.9" hidden="1" customHeight="1" x14ac:dyDescent="0.2">
      <c r="A9" s="3" t="s">
        <v>263</v>
      </c>
      <c r="C9" s="56" t="s">
        <v>264</v>
      </c>
      <c r="E9" s="21">
        <v>0</v>
      </c>
      <c r="G9" s="21">
        <v>0</v>
      </c>
    </row>
    <row r="10" spans="1:8" ht="23.65" customHeight="1" x14ac:dyDescent="0.2">
      <c r="A10" s="3" t="s">
        <v>265</v>
      </c>
      <c r="C10" s="56" t="s">
        <v>378</v>
      </c>
      <c r="E10" s="56">
        <v>19473702</v>
      </c>
      <c r="G10" s="56">
        <v>21232487</v>
      </c>
    </row>
    <row r="11" spans="1:8" ht="22.9" hidden="1" customHeight="1" x14ac:dyDescent="0.2">
      <c r="A11" s="3" t="s">
        <v>267</v>
      </c>
      <c r="C11" s="56" t="s">
        <v>266</v>
      </c>
      <c r="E11" s="22">
        <v>0</v>
      </c>
      <c r="G11" s="22">
        <v>0</v>
      </c>
    </row>
    <row r="12" spans="1:8" ht="23.65" customHeight="1" x14ac:dyDescent="0.2">
      <c r="A12" s="3" t="s">
        <v>268</v>
      </c>
      <c r="C12" s="56" t="s">
        <v>487</v>
      </c>
      <c r="E12" s="56">
        <v>65771021</v>
      </c>
      <c r="G12" s="56">
        <v>0</v>
      </c>
    </row>
    <row r="13" spans="1:8" ht="22.9" customHeight="1" thickBot="1" x14ac:dyDescent="0.25">
      <c r="E13" s="188">
        <f>SUM(E9:E12)</f>
        <v>85244723</v>
      </c>
      <c r="G13" s="188">
        <f>SUM(G9:G12)</f>
        <v>21232487</v>
      </c>
    </row>
    <row r="14" spans="1:8" s="68" customFormat="1" ht="42.75" customHeight="1" thickTop="1" x14ac:dyDescent="0.2">
      <c r="A14" s="314" t="s">
        <v>663</v>
      </c>
      <c r="B14" s="314"/>
      <c r="C14" s="314"/>
      <c r="D14" s="314"/>
      <c r="E14" s="314"/>
      <c r="F14" s="314"/>
      <c r="G14" s="314"/>
    </row>
    <row r="15" spans="1:8" ht="22.5" customHeight="1" x14ac:dyDescent="0.2">
      <c r="A15" s="312" t="s">
        <v>664</v>
      </c>
      <c r="B15" s="312"/>
      <c r="C15" s="312"/>
      <c r="D15" s="312"/>
      <c r="E15" s="312"/>
      <c r="F15" s="312"/>
      <c r="G15" s="312"/>
    </row>
    <row r="16" spans="1:8" ht="10.5" customHeight="1" x14ac:dyDescent="0.2">
      <c r="A16" s="120"/>
      <c r="B16" s="23"/>
      <c r="C16" s="23"/>
      <c r="D16" s="23"/>
      <c r="E16" s="23"/>
      <c r="F16" s="23"/>
      <c r="G16" s="23"/>
    </row>
    <row r="17" spans="1:7" ht="23.65" customHeight="1" x14ac:dyDescent="0.2">
      <c r="A17" s="241" t="s">
        <v>665</v>
      </c>
      <c r="B17" s="241"/>
      <c r="C17" s="241"/>
      <c r="D17" s="241"/>
      <c r="E17" s="241"/>
      <c r="F17" s="241"/>
      <c r="G17" s="241"/>
    </row>
    <row r="18" spans="1:7" ht="17.850000000000001" customHeight="1" x14ac:dyDescent="0.2">
      <c r="A18" s="241" t="s">
        <v>269</v>
      </c>
      <c r="B18" s="241"/>
      <c r="C18" s="241"/>
      <c r="D18" s="241"/>
      <c r="E18" s="241"/>
      <c r="F18" s="241"/>
      <c r="G18" s="241"/>
    </row>
    <row r="19" spans="1:7" ht="39" customHeight="1" x14ac:dyDescent="0.2">
      <c r="E19" s="5" t="str">
        <f>E7</f>
        <v>دوره مالی شش ماهه منتهی به 1403/03/31</v>
      </c>
      <c r="G19" s="164" t="str">
        <f>G7</f>
        <v>دوره مالی شش ماهه منتهی به 1402/03/31</v>
      </c>
    </row>
    <row r="20" spans="1:7" ht="18.75" customHeight="1" x14ac:dyDescent="0.2">
      <c r="E20" s="139" t="s">
        <v>23</v>
      </c>
      <c r="G20" s="139" t="s">
        <v>23</v>
      </c>
    </row>
    <row r="21" spans="1:7" ht="18" customHeight="1" x14ac:dyDescent="0.2">
      <c r="A21" s="3" t="s">
        <v>347</v>
      </c>
      <c r="E21" s="56">
        <v>3916116188</v>
      </c>
      <c r="G21" s="56">
        <v>551452854</v>
      </c>
    </row>
    <row r="22" spans="1:7" ht="16.5" customHeight="1" x14ac:dyDescent="0.2">
      <c r="A22" s="3" t="s">
        <v>684</v>
      </c>
      <c r="E22" s="56">
        <v>627572241</v>
      </c>
      <c r="G22" s="56">
        <v>388797564</v>
      </c>
    </row>
    <row r="23" spans="1:7" ht="15" customHeight="1" x14ac:dyDescent="0.2">
      <c r="A23" s="3" t="s">
        <v>683</v>
      </c>
      <c r="E23" s="56">
        <v>2368625297</v>
      </c>
      <c r="G23" s="56">
        <v>402795855</v>
      </c>
    </row>
    <row r="24" spans="1:7" ht="17.25" customHeight="1" x14ac:dyDescent="0.2">
      <c r="A24" s="3" t="s">
        <v>685</v>
      </c>
      <c r="E24" s="57">
        <v>326103960</v>
      </c>
      <c r="G24" s="57">
        <v>359576584</v>
      </c>
    </row>
    <row r="25" spans="1:7" ht="22.9" customHeight="1" thickBot="1" x14ac:dyDescent="0.25">
      <c r="E25" s="18">
        <f>SUM(E21:E24)</f>
        <v>7238417686</v>
      </c>
      <c r="G25" s="18">
        <f>SUM(G21:G24)</f>
        <v>1702622857</v>
      </c>
    </row>
    <row r="26" spans="1:7" ht="19.5" customHeight="1" thickTop="1" x14ac:dyDescent="0.2">
      <c r="A26" s="241" t="s">
        <v>666</v>
      </c>
      <c r="B26" s="241"/>
      <c r="C26" s="241"/>
      <c r="D26" s="241"/>
      <c r="E26" s="300"/>
      <c r="F26" s="241"/>
      <c r="G26" s="241"/>
    </row>
    <row r="27" spans="1:7" ht="35.25" customHeight="1" x14ac:dyDescent="0.2">
      <c r="E27" s="209" t="str">
        <f>E19</f>
        <v>دوره مالی شش ماهه منتهی به 1403/03/31</v>
      </c>
      <c r="F27" s="217"/>
      <c r="G27" s="209" t="str">
        <f>G19</f>
        <v>دوره مالی شش ماهه منتهی به 1402/03/31</v>
      </c>
    </row>
    <row r="28" spans="1:7" ht="23.65" customHeight="1" x14ac:dyDescent="0.2">
      <c r="E28" s="139" t="s">
        <v>23</v>
      </c>
      <c r="G28" s="139" t="s">
        <v>23</v>
      </c>
    </row>
    <row r="29" spans="1:7" ht="20.25" customHeight="1" x14ac:dyDescent="0.2">
      <c r="A29" s="3" t="s">
        <v>274</v>
      </c>
      <c r="E29" s="56">
        <v>3321136</v>
      </c>
      <c r="G29" s="56">
        <v>3321136</v>
      </c>
    </row>
    <row r="30" spans="1:7" ht="21" customHeight="1" x14ac:dyDescent="0.2">
      <c r="A30" s="3" t="s">
        <v>275</v>
      </c>
      <c r="E30" s="56">
        <v>290393820</v>
      </c>
      <c r="G30" s="56">
        <v>235574606</v>
      </c>
    </row>
    <row r="31" spans="1:7" ht="22.9" customHeight="1" x14ac:dyDescent="0.2">
      <c r="A31" s="3" t="s">
        <v>276</v>
      </c>
      <c r="E31" s="56">
        <v>2760193778</v>
      </c>
      <c r="G31" s="56">
        <v>673619316</v>
      </c>
    </row>
    <row r="32" spans="1:7" ht="23.65" hidden="1" customHeight="1" x14ac:dyDescent="0.2">
      <c r="A32" s="3" t="s">
        <v>497</v>
      </c>
      <c r="E32" s="56">
        <v>0</v>
      </c>
      <c r="G32" s="56">
        <v>0</v>
      </c>
    </row>
    <row r="33" spans="1:9" ht="23.65" customHeight="1" x14ac:dyDescent="0.2">
      <c r="A33" s="3" t="s">
        <v>277</v>
      </c>
      <c r="E33" s="56">
        <v>22468469</v>
      </c>
      <c r="G33" s="56">
        <v>10260710</v>
      </c>
    </row>
    <row r="34" spans="1:9" ht="22.9" customHeight="1" x14ac:dyDescent="0.2">
      <c r="A34" s="3" t="s">
        <v>278</v>
      </c>
      <c r="E34" s="57">
        <v>274030621</v>
      </c>
      <c r="G34" s="56">
        <v>45983634</v>
      </c>
    </row>
    <row r="35" spans="1:9" ht="18" customHeight="1" thickBot="1" x14ac:dyDescent="0.25">
      <c r="E35" s="18">
        <f>SUM(E29:E34)</f>
        <v>3350407824</v>
      </c>
      <c r="G35" s="18">
        <f>SUM(G29:G34)</f>
        <v>968759402</v>
      </c>
    </row>
    <row r="36" spans="1:9" ht="5.25" customHeight="1" thickTop="1" x14ac:dyDescent="0.2"/>
    <row r="37" spans="1:9" ht="18.75" customHeight="1" x14ac:dyDescent="0.2">
      <c r="A37" s="241" t="s">
        <v>667</v>
      </c>
      <c r="B37" s="241"/>
      <c r="C37" s="241"/>
      <c r="D37" s="241"/>
      <c r="E37" s="241"/>
      <c r="F37" s="241"/>
      <c r="G37" s="241"/>
      <c r="H37" s="241"/>
      <c r="I37" s="241"/>
    </row>
    <row r="38" spans="1:9" ht="34.5" customHeight="1" x14ac:dyDescent="0.2">
      <c r="E38" s="212" t="str">
        <f>E27</f>
        <v>دوره مالی شش ماهه منتهی به 1403/03/31</v>
      </c>
      <c r="F38" s="213"/>
      <c r="G38" s="213" t="str">
        <f>G27</f>
        <v>دوره مالی شش ماهه منتهی به 1402/03/31</v>
      </c>
      <c r="I38" s="69" t="s">
        <v>22</v>
      </c>
    </row>
    <row r="39" spans="1:9" ht="15.75" customHeight="1" x14ac:dyDescent="0.2">
      <c r="E39" s="139" t="s">
        <v>23</v>
      </c>
      <c r="F39" s="1"/>
      <c r="G39" s="139" t="s">
        <v>23</v>
      </c>
      <c r="I39" s="70" t="s">
        <v>23</v>
      </c>
    </row>
    <row r="40" spans="1:9" ht="20.25" customHeight="1" thickBot="1" x14ac:dyDescent="0.25">
      <c r="A40" s="3" t="s">
        <v>650</v>
      </c>
      <c r="E40" s="198">
        <v>293013608</v>
      </c>
      <c r="G40" s="198">
        <v>38508336</v>
      </c>
      <c r="I40" s="195">
        <v>62328630</v>
      </c>
    </row>
    <row r="41" spans="1:9" ht="13.5" thickTop="1" x14ac:dyDescent="0.2"/>
  </sheetData>
  <mergeCells count="14">
    <mergeCell ref="A37:I37"/>
    <mergeCell ref="A4:H4"/>
    <mergeCell ref="A3:H3"/>
    <mergeCell ref="A1:H1"/>
    <mergeCell ref="A6:G6"/>
    <mergeCell ref="A7:B7"/>
    <mergeCell ref="F7:F8"/>
    <mergeCell ref="A8:D8"/>
    <mergeCell ref="A2:G2"/>
    <mergeCell ref="A14:G14"/>
    <mergeCell ref="A15:G15"/>
    <mergeCell ref="A17:G17"/>
    <mergeCell ref="A18:G18"/>
    <mergeCell ref="A26:G26"/>
  </mergeCells>
  <pageMargins left="0.39370078740157483" right="0.39370078740157483" top="0.39370078740157483" bottom="0.39370078740157483" header="0" footer="0"/>
  <pageSetup paperSize="9" fitToWidth="0" orientation="portrait" r:id="rId1"/>
  <headerFooter>
    <oddFooter>&amp;C&amp;"B Mitra,Regular"14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31"/>
  <sheetViews>
    <sheetView rightToLeft="1" topLeftCell="A15" workbookViewId="0">
      <selection activeCell="I37" sqref="I37"/>
    </sheetView>
  </sheetViews>
  <sheetFormatPr defaultRowHeight="12.75" x14ac:dyDescent="0.2"/>
  <cols>
    <col min="1" max="1" width="26.42578125" bestFit="1" customWidth="1"/>
    <col min="2" max="2" width="1" customWidth="1"/>
    <col min="3" max="3" width="26.42578125" bestFit="1" customWidth="1"/>
    <col min="4" max="4" width="1" customWidth="1"/>
    <col min="5" max="5" width="23" customWidth="1"/>
    <col min="6" max="6" width="0.85546875" customWidth="1"/>
    <col min="7" max="7" width="21.85546875" bestFit="1" customWidth="1"/>
    <col min="8" max="8" width="1" customWidth="1"/>
    <col min="9" max="9" width="22.5703125" bestFit="1" customWidth="1"/>
    <col min="10" max="10" width="1" customWidth="1"/>
    <col min="11" max="11" width="10" bestFit="1" customWidth="1"/>
    <col min="12" max="12" width="0.85546875" customWidth="1"/>
    <col min="13" max="13" width="22.5703125" hidden="1" customWidth="1"/>
    <col min="14" max="14" width="1" hidden="1" customWidth="1"/>
    <col min="15" max="15" width="6" hidden="1" customWidth="1"/>
    <col min="16" max="19" width="0" hidden="1" customWidth="1"/>
  </cols>
  <sheetData>
    <row r="1" spans="1:15" ht="21.75" x14ac:dyDescent="0.2">
      <c r="A1" s="233" t="str">
        <f>'21-23'!A1:G1</f>
        <v>صندوق سرمایه گذاری در اوراق بهادار با درآمد ثابت نشان هامرز</v>
      </c>
      <c r="B1" s="233"/>
      <c r="C1" s="233"/>
      <c r="D1" s="233"/>
      <c r="E1" s="233"/>
      <c r="F1" s="233"/>
      <c r="G1" s="233"/>
      <c r="H1" s="233"/>
      <c r="I1" s="233"/>
      <c r="J1" s="233"/>
      <c r="K1" s="233"/>
      <c r="L1" s="233"/>
      <c r="M1" s="112"/>
      <c r="N1" s="112"/>
      <c r="O1" s="112"/>
    </row>
    <row r="2" spans="1:15" ht="21.75" hidden="1" x14ac:dyDescent="0.2">
      <c r="A2" s="233" t="str">
        <f>'21-23'!A2:G2</f>
        <v>گزارش مالی میان‌دوره‌ای</v>
      </c>
      <c r="B2" s="233"/>
      <c r="C2" s="233"/>
      <c r="D2" s="233"/>
      <c r="E2" s="233"/>
      <c r="F2" s="233"/>
      <c r="G2" s="233"/>
      <c r="H2" s="233"/>
      <c r="I2" s="233"/>
      <c r="J2" s="233"/>
      <c r="K2" s="233"/>
      <c r="L2" s="233"/>
      <c r="M2" s="112"/>
      <c r="N2" s="112"/>
      <c r="O2" s="112"/>
    </row>
    <row r="3" spans="1:15" ht="21.75" x14ac:dyDescent="0.2">
      <c r="A3" s="233" t="s">
        <v>1</v>
      </c>
      <c r="B3" s="233"/>
      <c r="C3" s="233"/>
      <c r="D3" s="233"/>
      <c r="E3" s="233"/>
      <c r="F3" s="233"/>
      <c r="G3" s="233"/>
      <c r="H3" s="233"/>
      <c r="I3" s="233"/>
      <c r="J3" s="233"/>
      <c r="K3" s="233"/>
      <c r="L3" s="233"/>
      <c r="M3" s="112"/>
      <c r="N3" s="112"/>
      <c r="O3" s="112"/>
    </row>
    <row r="4" spans="1:15" ht="21.75" x14ac:dyDescent="0.2">
      <c r="A4" s="233" t="str">
        <f>'21-23'!A4:G4</f>
        <v xml:space="preserve"> دوره مالی شش ماهه منتهی به 31خرداد1403</v>
      </c>
      <c r="B4" s="233"/>
      <c r="C4" s="233"/>
      <c r="D4" s="233"/>
      <c r="E4" s="233"/>
      <c r="F4" s="233"/>
      <c r="G4" s="233"/>
      <c r="H4" s="233"/>
      <c r="I4" s="233"/>
      <c r="J4" s="233"/>
      <c r="K4" s="233"/>
      <c r="L4" s="233"/>
      <c r="M4" s="112"/>
      <c r="N4" s="112"/>
      <c r="O4" s="112"/>
    </row>
    <row r="5" spans="1:15" ht="21.75" x14ac:dyDescent="0.2">
      <c r="A5" s="241" t="s">
        <v>668</v>
      </c>
      <c r="B5" s="241"/>
      <c r="C5" s="241"/>
      <c r="D5" s="241"/>
      <c r="E5" s="241"/>
      <c r="F5" s="241"/>
      <c r="G5" s="241"/>
      <c r="H5" s="241"/>
      <c r="I5" s="241"/>
      <c r="J5" s="241"/>
      <c r="K5" s="241"/>
      <c r="L5" s="241"/>
      <c r="M5" s="241"/>
      <c r="N5" s="241"/>
      <c r="O5" s="241"/>
    </row>
    <row r="6" spans="1:15" ht="21.75" x14ac:dyDescent="0.2">
      <c r="A6" s="241" t="s">
        <v>279</v>
      </c>
      <c r="B6" s="241"/>
      <c r="C6" s="241"/>
      <c r="D6" s="241"/>
      <c r="E6" s="241"/>
      <c r="F6" s="241"/>
      <c r="G6" s="241"/>
      <c r="H6" s="241"/>
      <c r="I6" s="241"/>
      <c r="J6" s="241"/>
      <c r="K6" s="241"/>
      <c r="L6" s="241"/>
      <c r="M6" s="241"/>
      <c r="N6" s="241"/>
      <c r="O6" s="241"/>
    </row>
    <row r="7" spans="1:15" ht="43.5" x14ac:dyDescent="0.2">
      <c r="E7" s="5" t="str">
        <f>'21-23'!E27</f>
        <v>دوره مالی شش ماهه منتهی به 1403/03/31</v>
      </c>
      <c r="G7" s="5" t="str">
        <f>'21-23'!G27</f>
        <v>دوره مالی شش ماهه منتهی به 1402/03/31</v>
      </c>
      <c r="I7" s="238" t="s">
        <v>22</v>
      </c>
      <c r="J7" s="238"/>
      <c r="K7" s="238"/>
    </row>
    <row r="8" spans="1:15" ht="21.75" x14ac:dyDescent="0.2">
      <c r="E8" s="139" t="s">
        <v>23</v>
      </c>
      <c r="G8" s="139" t="s">
        <v>23</v>
      </c>
      <c r="I8" s="317" t="s">
        <v>23</v>
      </c>
      <c r="J8" s="317"/>
      <c r="K8" s="317"/>
    </row>
    <row r="9" spans="1:15" ht="20.25" x14ac:dyDescent="0.2">
      <c r="A9" s="318" t="s">
        <v>280</v>
      </c>
      <c r="B9" s="318"/>
      <c r="C9" s="318"/>
      <c r="E9" s="30">
        <v>3368691240000</v>
      </c>
      <c r="G9" s="30">
        <v>8261500000</v>
      </c>
      <c r="I9" s="319">
        <v>0</v>
      </c>
      <c r="J9" s="319"/>
      <c r="K9" s="319"/>
    </row>
    <row r="10" spans="1:15" ht="20.25" x14ac:dyDescent="0.2">
      <c r="A10" s="318" t="s">
        <v>281</v>
      </c>
      <c r="B10" s="318"/>
      <c r="C10" s="318"/>
      <c r="E10" s="31">
        <v>-664544300000</v>
      </c>
      <c r="G10" s="31">
        <v>-75430400000</v>
      </c>
      <c r="I10" s="319">
        <v>0</v>
      </c>
      <c r="J10" s="319"/>
      <c r="K10" s="319"/>
    </row>
    <row r="11" spans="1:15" ht="22.5" thickBot="1" x14ac:dyDescent="0.25">
      <c r="E11" s="115">
        <f>SUM(E9:E10)</f>
        <v>2704146940000</v>
      </c>
      <c r="G11" s="115">
        <f>SUM(G9:G10)</f>
        <v>-67168900000</v>
      </c>
      <c r="I11" s="315">
        <v>0</v>
      </c>
      <c r="J11" s="315"/>
      <c r="K11" s="315"/>
    </row>
    <row r="12" spans="1:15" ht="22.5" thickTop="1" x14ac:dyDescent="0.2">
      <c r="G12" s="9"/>
      <c r="I12" s="9"/>
      <c r="J12" s="9"/>
      <c r="K12" s="9"/>
    </row>
    <row r="13" spans="1:15" ht="21.75" x14ac:dyDescent="0.2">
      <c r="A13" s="241" t="s">
        <v>669</v>
      </c>
      <c r="B13" s="241"/>
      <c r="C13" s="241"/>
      <c r="D13" s="241"/>
      <c r="E13" s="241"/>
      <c r="F13" s="241"/>
      <c r="G13" s="241"/>
      <c r="H13" s="241"/>
      <c r="I13" s="241"/>
      <c r="J13" s="241"/>
      <c r="K13" s="241"/>
      <c r="L13" s="241"/>
      <c r="M13" s="241"/>
      <c r="N13" s="241"/>
      <c r="O13" s="241"/>
    </row>
    <row r="14" spans="1:15" ht="41.25" customHeight="1" x14ac:dyDescent="0.2">
      <c r="A14" s="316" t="s">
        <v>686</v>
      </c>
      <c r="B14" s="316"/>
      <c r="C14" s="316"/>
      <c r="D14" s="316"/>
      <c r="E14" s="316"/>
      <c r="F14" s="316"/>
      <c r="G14" s="316"/>
      <c r="H14" s="316"/>
      <c r="I14" s="316"/>
      <c r="J14" s="316"/>
      <c r="K14" s="316"/>
      <c r="L14" s="316"/>
      <c r="M14" s="316"/>
      <c r="N14" s="316"/>
      <c r="O14" s="316"/>
    </row>
    <row r="15" spans="1:15" ht="21.75" x14ac:dyDescent="0.2">
      <c r="A15" s="241" t="s">
        <v>670</v>
      </c>
      <c r="B15" s="241"/>
      <c r="C15" s="241"/>
      <c r="D15" s="241"/>
      <c r="E15" s="241"/>
      <c r="F15" s="241"/>
      <c r="G15" s="241"/>
      <c r="H15" s="241"/>
      <c r="I15" s="241"/>
      <c r="J15" s="241"/>
      <c r="K15" s="241"/>
      <c r="L15" s="241"/>
      <c r="M15" s="241"/>
      <c r="N15" s="241"/>
      <c r="O15" s="241"/>
    </row>
    <row r="16" spans="1:15" ht="20.25" x14ac:dyDescent="0.2">
      <c r="A16" s="316" t="s">
        <v>285</v>
      </c>
      <c r="B16" s="316"/>
      <c r="C16" s="316"/>
      <c r="D16" s="316"/>
      <c r="E16" s="316"/>
      <c r="F16" s="316"/>
      <c r="G16" s="316"/>
      <c r="H16" s="316"/>
      <c r="I16" s="316"/>
      <c r="J16" s="316"/>
      <c r="K16" s="316"/>
      <c r="L16" s="316"/>
      <c r="M16" s="316"/>
      <c r="N16" s="316"/>
      <c r="O16" s="316"/>
    </row>
    <row r="17" spans="1:15" ht="15.75" customHeight="1" x14ac:dyDescent="0.2">
      <c r="G17" s="271" t="str">
        <f>'21-23'!E27</f>
        <v>دوره مالی شش ماهه منتهی به 1403/03/31</v>
      </c>
      <c r="H17" s="271"/>
      <c r="I17" s="271"/>
      <c r="J17" s="271"/>
      <c r="K17" s="271"/>
      <c r="L17" s="68"/>
      <c r="M17" s="238" t="s">
        <v>22</v>
      </c>
      <c r="N17" s="238"/>
      <c r="O17" s="238"/>
    </row>
    <row r="18" spans="1:15" ht="45" customHeight="1" x14ac:dyDescent="0.2">
      <c r="A18" s="14" t="s">
        <v>286</v>
      </c>
      <c r="C18" s="14" t="s">
        <v>185</v>
      </c>
      <c r="E18" s="14" t="s">
        <v>287</v>
      </c>
      <c r="G18" s="27" t="s">
        <v>288</v>
      </c>
      <c r="H18" s="2"/>
      <c r="I18" s="27" t="s">
        <v>289</v>
      </c>
      <c r="J18" s="2"/>
      <c r="K18" s="27" t="s">
        <v>290</v>
      </c>
      <c r="L18" s="68"/>
      <c r="M18" s="72" t="s">
        <v>289</v>
      </c>
      <c r="N18" s="68"/>
      <c r="O18" s="72" t="s">
        <v>291</v>
      </c>
    </row>
    <row r="19" spans="1:15" ht="20.25" x14ac:dyDescent="0.2">
      <c r="A19" s="58" t="s">
        <v>292</v>
      </c>
      <c r="C19" s="122" t="s">
        <v>16</v>
      </c>
      <c r="E19" s="122" t="s">
        <v>15</v>
      </c>
      <c r="G19" s="38" t="s">
        <v>293</v>
      </c>
      <c r="I19" s="50">
        <v>980000</v>
      </c>
      <c r="K19" s="113" t="s">
        <v>336</v>
      </c>
      <c r="L19" s="68"/>
      <c r="M19" s="106">
        <v>0</v>
      </c>
      <c r="N19" s="68"/>
      <c r="O19" s="107">
        <v>0</v>
      </c>
    </row>
    <row r="20" spans="1:15" ht="20.25" x14ac:dyDescent="0.2">
      <c r="A20" s="3" t="s">
        <v>292</v>
      </c>
      <c r="C20" s="121" t="s">
        <v>301</v>
      </c>
      <c r="E20" s="82" t="s">
        <v>391</v>
      </c>
      <c r="G20" s="29" t="s">
        <v>293</v>
      </c>
      <c r="I20" s="51">
        <v>10000</v>
      </c>
      <c r="K20" s="110" t="s">
        <v>337</v>
      </c>
      <c r="L20" s="68"/>
      <c r="M20" s="106">
        <v>0</v>
      </c>
      <c r="N20" s="68"/>
      <c r="O20" s="107">
        <v>0</v>
      </c>
    </row>
    <row r="21" spans="1:15" ht="20.25" x14ac:dyDescent="0.2">
      <c r="A21" s="3" t="s">
        <v>292</v>
      </c>
      <c r="C21" s="121" t="s">
        <v>326</v>
      </c>
      <c r="E21" s="82" t="s">
        <v>391</v>
      </c>
      <c r="G21" s="29" t="s">
        <v>293</v>
      </c>
      <c r="I21" s="51">
        <v>10000</v>
      </c>
      <c r="K21" s="110" t="s">
        <v>337</v>
      </c>
      <c r="L21" s="68"/>
      <c r="M21" s="106">
        <v>0</v>
      </c>
      <c r="N21" s="68"/>
      <c r="O21" s="107">
        <v>0</v>
      </c>
    </row>
    <row r="22" spans="1:15" ht="20.25" hidden="1" x14ac:dyDescent="0.2">
      <c r="A22" s="3" t="s">
        <v>295</v>
      </c>
      <c r="C22" s="82" t="s">
        <v>296</v>
      </c>
      <c r="E22" s="82" t="s">
        <v>297</v>
      </c>
      <c r="G22" s="29" t="s">
        <v>294</v>
      </c>
      <c r="I22" s="51">
        <v>10000</v>
      </c>
      <c r="K22" s="109">
        <v>0</v>
      </c>
      <c r="L22" s="68"/>
      <c r="M22" s="106">
        <v>0</v>
      </c>
      <c r="N22" s="68"/>
      <c r="O22" s="107">
        <v>0</v>
      </c>
    </row>
    <row r="23" spans="1:15" ht="20.25" hidden="1" x14ac:dyDescent="0.2">
      <c r="A23" s="3" t="s">
        <v>298</v>
      </c>
      <c r="C23" s="82" t="s">
        <v>18</v>
      </c>
      <c r="E23" s="82" t="s">
        <v>271</v>
      </c>
      <c r="G23" s="29" t="s">
        <v>293</v>
      </c>
      <c r="I23" s="51">
        <v>10000</v>
      </c>
      <c r="K23" s="109">
        <v>0</v>
      </c>
      <c r="L23" s="68"/>
      <c r="M23" s="106">
        <v>0</v>
      </c>
      <c r="N23" s="68"/>
      <c r="O23" s="107">
        <v>0</v>
      </c>
    </row>
    <row r="24" spans="1:15" ht="20.25" hidden="1" x14ac:dyDescent="0.2">
      <c r="A24" s="3" t="s">
        <v>298</v>
      </c>
      <c r="C24" s="82" t="s">
        <v>18</v>
      </c>
      <c r="E24" s="82" t="s">
        <v>271</v>
      </c>
      <c r="G24" s="29" t="s">
        <v>294</v>
      </c>
      <c r="I24" s="51">
        <v>10000</v>
      </c>
      <c r="K24" s="109">
        <v>0</v>
      </c>
      <c r="L24" s="68"/>
      <c r="M24" s="106">
        <v>0</v>
      </c>
      <c r="N24" s="68"/>
      <c r="O24" s="107">
        <v>0</v>
      </c>
    </row>
    <row r="25" spans="1:15" ht="20.25" x14ac:dyDescent="0.2">
      <c r="A25" s="3" t="s">
        <v>408</v>
      </c>
      <c r="C25" s="82" t="s">
        <v>302</v>
      </c>
      <c r="E25" s="82" t="s">
        <v>410</v>
      </c>
      <c r="G25" s="29" t="s">
        <v>294</v>
      </c>
      <c r="I25" s="51" t="s">
        <v>687</v>
      </c>
      <c r="K25" s="109">
        <v>0</v>
      </c>
      <c r="L25" s="68"/>
      <c r="M25" s="106">
        <v>0</v>
      </c>
      <c r="N25" s="68"/>
      <c r="O25" s="107">
        <v>0</v>
      </c>
    </row>
    <row r="26" spans="1:15" ht="20.25" x14ac:dyDescent="0.2">
      <c r="A26" s="3" t="s">
        <v>409</v>
      </c>
      <c r="C26" s="82" t="s">
        <v>392</v>
      </c>
      <c r="E26" s="82" t="s">
        <v>411</v>
      </c>
      <c r="G26" s="29" t="s">
        <v>294</v>
      </c>
      <c r="I26" s="51">
        <v>10000</v>
      </c>
      <c r="K26" s="109">
        <v>0</v>
      </c>
      <c r="L26" s="68"/>
      <c r="M26" s="106">
        <v>0</v>
      </c>
      <c r="N26" s="68"/>
      <c r="O26" s="107">
        <v>0</v>
      </c>
    </row>
    <row r="27" spans="1:15" ht="20.25" hidden="1" x14ac:dyDescent="0.2">
      <c r="A27" s="3" t="s">
        <v>299</v>
      </c>
      <c r="C27" s="82" t="s">
        <v>301</v>
      </c>
      <c r="E27" s="82" t="s">
        <v>300</v>
      </c>
      <c r="G27" s="29" t="s">
        <v>293</v>
      </c>
      <c r="I27" s="51">
        <v>10000</v>
      </c>
      <c r="K27" s="109">
        <v>0</v>
      </c>
      <c r="L27" s="68"/>
      <c r="M27" s="106">
        <v>0</v>
      </c>
      <c r="N27" s="68"/>
      <c r="O27" s="107">
        <v>0</v>
      </c>
    </row>
    <row r="28" spans="1:15" ht="20.25" hidden="1" x14ac:dyDescent="0.2">
      <c r="A28" s="3" t="s">
        <v>299</v>
      </c>
      <c r="C28" s="82" t="s">
        <v>301</v>
      </c>
      <c r="E28" s="82" t="s">
        <v>300</v>
      </c>
      <c r="G28" s="29" t="s">
        <v>294</v>
      </c>
      <c r="I28" s="51">
        <v>10000</v>
      </c>
      <c r="K28" s="109">
        <v>0</v>
      </c>
      <c r="L28" s="68"/>
      <c r="M28" s="106">
        <v>0</v>
      </c>
      <c r="N28" s="68"/>
      <c r="O28" s="107">
        <v>0</v>
      </c>
    </row>
    <row r="29" spans="1:15" ht="20.25" hidden="1" x14ac:dyDescent="0.2">
      <c r="A29" s="3" t="s">
        <v>299</v>
      </c>
      <c r="C29" s="82" t="s">
        <v>302</v>
      </c>
      <c r="E29" s="82" t="s">
        <v>300</v>
      </c>
      <c r="G29" s="29" t="s">
        <v>293</v>
      </c>
      <c r="I29" s="51">
        <v>10000</v>
      </c>
      <c r="K29" s="109">
        <v>0</v>
      </c>
      <c r="L29" s="68"/>
      <c r="M29" s="106">
        <v>0</v>
      </c>
      <c r="N29" s="68"/>
      <c r="O29" s="107">
        <v>0</v>
      </c>
    </row>
    <row r="30" spans="1:15" ht="20.25" x14ac:dyDescent="0.2">
      <c r="A30" s="3" t="s">
        <v>408</v>
      </c>
      <c r="C30" s="82" t="s">
        <v>393</v>
      </c>
      <c r="E30" s="82" t="s">
        <v>410</v>
      </c>
      <c r="G30" s="29" t="s">
        <v>294</v>
      </c>
      <c r="I30" s="51">
        <v>10000</v>
      </c>
      <c r="K30" s="109">
        <v>0</v>
      </c>
      <c r="L30" s="68"/>
      <c r="M30" s="106">
        <v>0</v>
      </c>
      <c r="N30" s="68"/>
      <c r="O30" s="107">
        <v>0</v>
      </c>
    </row>
    <row r="31" spans="1:15" ht="20.25" x14ac:dyDescent="0.2">
      <c r="I31" s="51"/>
    </row>
  </sheetData>
  <mergeCells count="19">
    <mergeCell ref="G17:K17"/>
    <mergeCell ref="M17:O17"/>
    <mergeCell ref="A4:L4"/>
    <mergeCell ref="A15:O15"/>
    <mergeCell ref="A16:O16"/>
    <mergeCell ref="A3:L3"/>
    <mergeCell ref="A1:L1"/>
    <mergeCell ref="I11:K11"/>
    <mergeCell ref="A13:O13"/>
    <mergeCell ref="A14:O14"/>
    <mergeCell ref="I7:K7"/>
    <mergeCell ref="I8:K8"/>
    <mergeCell ref="A9:C9"/>
    <mergeCell ref="I9:K9"/>
    <mergeCell ref="A10:C10"/>
    <mergeCell ref="I10:K10"/>
    <mergeCell ref="A5:O5"/>
    <mergeCell ref="A6:O6"/>
    <mergeCell ref="A2:L2"/>
  </mergeCells>
  <pageMargins left="0.39370078740157483" right="0.39370078740157483" top="0.39370078740157483" bottom="0.39370078740157483" header="0" footer="0"/>
  <pageSetup paperSize="9" orientation="landscape" r:id="rId1"/>
  <headerFooter>
    <oddFooter>&amp;C&amp;"B Mitra,Regular"15</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O10"/>
  <sheetViews>
    <sheetView rightToLeft="1" workbookViewId="0">
      <selection sqref="A1:O1"/>
    </sheetView>
  </sheetViews>
  <sheetFormatPr defaultRowHeight="12.75" x14ac:dyDescent="0.2"/>
  <cols>
    <col min="1" max="1" width="13.140625" customWidth="1"/>
    <col min="2" max="2" width="1" customWidth="1"/>
    <col min="3" max="3" width="10.140625" customWidth="1"/>
    <col min="4" max="4" width="1" customWidth="1"/>
    <col min="5" max="5" width="10.140625" customWidth="1"/>
    <col min="6" max="6" width="0.85546875" customWidth="1"/>
    <col min="7" max="7" width="19.28515625" customWidth="1"/>
    <col min="8" max="8" width="1" customWidth="1"/>
    <col min="9" max="9" width="9.140625" customWidth="1"/>
    <col min="10" max="10" width="1" customWidth="1"/>
    <col min="11" max="11" width="9.140625" customWidth="1"/>
    <col min="12" max="12" width="0.85546875" customWidth="1"/>
    <col min="13" max="13" width="9.140625" customWidth="1"/>
    <col min="14" max="14" width="1" customWidth="1"/>
    <col min="15" max="15" width="9.140625" customWidth="1"/>
  </cols>
  <sheetData>
    <row r="1" spans="1:15" ht="22.9" customHeight="1" x14ac:dyDescent="0.2">
      <c r="A1" s="241" t="s">
        <v>282</v>
      </c>
      <c r="B1" s="241"/>
      <c r="C1" s="241"/>
      <c r="D1" s="241"/>
      <c r="E1" s="241"/>
      <c r="F1" s="241"/>
      <c r="G1" s="241"/>
      <c r="H1" s="241"/>
      <c r="I1" s="241"/>
      <c r="J1" s="241"/>
      <c r="K1" s="241"/>
      <c r="L1" s="241"/>
      <c r="M1" s="241"/>
      <c r="N1" s="241"/>
      <c r="O1" s="241"/>
    </row>
    <row r="2" spans="1:15" ht="17.850000000000001" customHeight="1" x14ac:dyDescent="0.2">
      <c r="A2" s="241" t="s">
        <v>283</v>
      </c>
      <c r="B2" s="241"/>
      <c r="C2" s="241"/>
      <c r="D2" s="241"/>
      <c r="E2" s="241"/>
      <c r="F2" s="241"/>
      <c r="G2" s="241"/>
      <c r="H2" s="241"/>
      <c r="I2" s="241"/>
      <c r="J2" s="241"/>
      <c r="K2" s="241"/>
      <c r="L2" s="241"/>
      <c r="M2" s="241"/>
      <c r="N2" s="241"/>
      <c r="O2" s="241"/>
    </row>
    <row r="3" spans="1:15" ht="23.65" customHeight="1" x14ac:dyDescent="0.2">
      <c r="A3" s="241" t="s">
        <v>284</v>
      </c>
      <c r="B3" s="241"/>
      <c r="C3" s="241"/>
      <c r="D3" s="241"/>
      <c r="E3" s="241"/>
      <c r="F3" s="241"/>
      <c r="G3" s="241"/>
      <c r="H3" s="241"/>
      <c r="I3" s="241"/>
      <c r="J3" s="241"/>
      <c r="K3" s="241"/>
      <c r="L3" s="241"/>
      <c r="M3" s="241"/>
      <c r="N3" s="241"/>
      <c r="O3" s="241"/>
    </row>
    <row r="4" spans="1:15" ht="17.100000000000001" customHeight="1" x14ac:dyDescent="0.2">
      <c r="A4" s="241" t="s">
        <v>285</v>
      </c>
      <c r="B4" s="241"/>
      <c r="C4" s="241"/>
      <c r="D4" s="241"/>
      <c r="E4" s="241"/>
      <c r="F4" s="241"/>
      <c r="G4" s="241"/>
      <c r="H4" s="241"/>
      <c r="I4" s="241"/>
      <c r="J4" s="241"/>
      <c r="K4" s="241"/>
      <c r="L4" s="241"/>
      <c r="M4" s="241"/>
      <c r="N4" s="241"/>
      <c r="O4" s="241"/>
    </row>
    <row r="5" spans="1:15" ht="17.850000000000001" customHeight="1" x14ac:dyDescent="0.2">
      <c r="G5" s="271" t="s">
        <v>21</v>
      </c>
      <c r="H5" s="271"/>
      <c r="I5" s="271"/>
      <c r="J5" s="271"/>
      <c r="K5" s="271"/>
      <c r="M5" s="271" t="s">
        <v>22</v>
      </c>
      <c r="N5" s="271"/>
      <c r="O5" s="271"/>
    </row>
    <row r="6" spans="1:15" ht="40.700000000000003" customHeight="1" x14ac:dyDescent="0.2">
      <c r="A6" s="14" t="s">
        <v>286</v>
      </c>
      <c r="C6" s="14" t="s">
        <v>185</v>
      </c>
      <c r="E6" s="14" t="s">
        <v>287</v>
      </c>
      <c r="G6" s="27" t="s">
        <v>288</v>
      </c>
      <c r="H6" s="2"/>
      <c r="I6" s="27" t="s">
        <v>289</v>
      </c>
      <c r="J6" s="2"/>
      <c r="K6" s="27" t="s">
        <v>290</v>
      </c>
      <c r="M6" s="27" t="s">
        <v>289</v>
      </c>
      <c r="N6" s="2"/>
      <c r="O6" s="27" t="s">
        <v>291</v>
      </c>
    </row>
    <row r="7" spans="1:15" ht="34.700000000000003" customHeight="1" x14ac:dyDescent="0.2">
      <c r="A7" s="58" t="s">
        <v>303</v>
      </c>
      <c r="C7" s="38" t="s">
        <v>304</v>
      </c>
      <c r="E7" s="38" t="s">
        <v>305</v>
      </c>
      <c r="G7" s="2"/>
      <c r="I7" s="40">
        <v>0</v>
      </c>
      <c r="K7" s="39">
        <v>0</v>
      </c>
      <c r="M7" s="40">
        <v>0</v>
      </c>
      <c r="O7" s="39">
        <v>0</v>
      </c>
    </row>
    <row r="8" spans="1:15" ht="34.700000000000003" customHeight="1" x14ac:dyDescent="0.2">
      <c r="A8" s="3" t="s">
        <v>303</v>
      </c>
      <c r="C8" s="29" t="s">
        <v>306</v>
      </c>
      <c r="E8" s="29" t="s">
        <v>305</v>
      </c>
      <c r="I8" s="30">
        <v>0</v>
      </c>
      <c r="K8" s="41">
        <v>0</v>
      </c>
      <c r="M8" s="30">
        <v>0</v>
      </c>
      <c r="O8" s="41">
        <v>0</v>
      </c>
    </row>
    <row r="9" spans="1:15" ht="35.450000000000003" customHeight="1" x14ac:dyDescent="0.2">
      <c r="A9" s="3" t="s">
        <v>303</v>
      </c>
      <c r="C9" s="29" t="s">
        <v>307</v>
      </c>
      <c r="E9" s="29" t="s">
        <v>305</v>
      </c>
      <c r="I9" s="31">
        <v>0</v>
      </c>
      <c r="K9" s="42">
        <v>0</v>
      </c>
      <c r="M9" s="31">
        <v>0</v>
      </c>
      <c r="O9" s="42">
        <v>0</v>
      </c>
    </row>
    <row r="10" spans="1:15" ht="22.9" customHeight="1" x14ac:dyDescent="0.2">
      <c r="I10" s="11">
        <v>0</v>
      </c>
      <c r="K10" s="37">
        <v>0</v>
      </c>
      <c r="M10" s="11">
        <v>0</v>
      </c>
      <c r="O10" s="37">
        <v>0</v>
      </c>
    </row>
  </sheetData>
  <mergeCells count="6">
    <mergeCell ref="A1:O1"/>
    <mergeCell ref="A2:O2"/>
    <mergeCell ref="A3:O3"/>
    <mergeCell ref="A4:O4"/>
    <mergeCell ref="G5:K5"/>
    <mergeCell ref="M5:O5"/>
  </mergeCells>
  <pageMargins left="0.39370078740157499" right="0.39370078740157499" top="0.39370078740157499" bottom="0.39370078740157499" header="0" footer="0"/>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20"/>
  <sheetViews>
    <sheetView rightToLeft="1" workbookViewId="0">
      <selection activeCell="A19" sqref="A19:G19"/>
    </sheetView>
  </sheetViews>
  <sheetFormatPr defaultRowHeight="12.75" x14ac:dyDescent="0.2"/>
  <cols>
    <col min="1" max="1" width="45.5703125" customWidth="1"/>
    <col min="2" max="2" width="1" customWidth="1"/>
    <col min="3" max="3" width="14.140625" customWidth="1"/>
    <col min="4" max="4" width="1" customWidth="1"/>
    <col min="5" max="5" width="19.7109375" bestFit="1" customWidth="1"/>
    <col min="6" max="6" width="1" customWidth="1"/>
    <col min="7" max="7" width="18.85546875" bestFit="1" customWidth="1"/>
    <col min="8" max="8" width="1" customWidth="1"/>
    <col min="9" max="9" width="15.140625" customWidth="1"/>
    <col min="10" max="10" width="1" customWidth="1"/>
    <col min="11" max="11" width="16.7109375" bestFit="1" customWidth="1"/>
  </cols>
  <sheetData>
    <row r="1" spans="1:11" ht="17.850000000000001" customHeight="1" x14ac:dyDescent="0.2">
      <c r="A1" s="233" t="str">
        <f>'24-26'!A1:L1</f>
        <v>صندوق سرمایه گذاری در اوراق بهادار با درآمد ثابت نشان هامرز</v>
      </c>
      <c r="B1" s="233"/>
      <c r="C1" s="233"/>
      <c r="D1" s="233"/>
      <c r="E1" s="233"/>
      <c r="F1" s="233"/>
      <c r="G1" s="233"/>
      <c r="H1" s="233"/>
      <c r="I1" s="233"/>
      <c r="J1" s="233"/>
      <c r="K1" s="233"/>
    </row>
    <row r="2" spans="1:11" ht="17.850000000000001" hidden="1" customHeight="1" x14ac:dyDescent="0.2">
      <c r="A2" s="233" t="str">
        <f>'24-26'!A2:L2</f>
        <v>گزارش مالی میان‌دوره‌ای</v>
      </c>
      <c r="B2" s="233"/>
      <c r="C2" s="233"/>
      <c r="D2" s="233"/>
      <c r="E2" s="233"/>
      <c r="F2" s="233"/>
      <c r="G2" s="233"/>
      <c r="H2" s="233"/>
      <c r="I2" s="233"/>
      <c r="J2" s="233"/>
      <c r="K2" s="233"/>
    </row>
    <row r="3" spans="1:11" ht="17.100000000000001" customHeight="1" x14ac:dyDescent="0.2">
      <c r="A3" s="233" t="s">
        <v>1</v>
      </c>
      <c r="B3" s="233"/>
      <c r="C3" s="233"/>
      <c r="D3" s="233"/>
      <c r="E3" s="233"/>
      <c r="F3" s="233"/>
      <c r="G3" s="233"/>
      <c r="H3" s="233"/>
      <c r="I3" s="233"/>
      <c r="J3" s="233"/>
      <c r="K3" s="233"/>
    </row>
    <row r="4" spans="1:11" ht="17.850000000000001" customHeight="1" x14ac:dyDescent="0.2">
      <c r="A4" s="233" t="str">
        <f>'24-26'!A4:L4</f>
        <v xml:space="preserve"> دوره مالی شش ماهه منتهی به 31خرداد1403</v>
      </c>
      <c r="B4" s="233"/>
      <c r="C4" s="233"/>
      <c r="D4" s="233"/>
      <c r="E4" s="233"/>
      <c r="F4" s="233"/>
      <c r="G4" s="233"/>
      <c r="H4" s="233"/>
      <c r="I4" s="233"/>
      <c r="J4" s="233"/>
      <c r="K4" s="233"/>
    </row>
    <row r="5" spans="1:11" ht="22.9" customHeight="1" x14ac:dyDescent="0.2">
      <c r="A5" s="241" t="s">
        <v>671</v>
      </c>
      <c r="B5" s="241"/>
      <c r="C5" s="241"/>
      <c r="D5" s="241"/>
      <c r="E5" s="241"/>
      <c r="F5" s="241"/>
      <c r="G5" s="241"/>
      <c r="H5" s="241"/>
      <c r="I5" s="241"/>
      <c r="J5" s="241"/>
      <c r="K5" s="241"/>
    </row>
    <row r="6" spans="1:11" ht="17.850000000000001" customHeight="1" x14ac:dyDescent="0.2">
      <c r="A6" s="316" t="s">
        <v>308</v>
      </c>
      <c r="B6" s="316"/>
      <c r="C6" s="316"/>
      <c r="D6" s="316"/>
      <c r="E6" s="316"/>
      <c r="F6" s="316"/>
      <c r="G6" s="316"/>
      <c r="H6" s="316"/>
      <c r="I6" s="316"/>
      <c r="J6" s="316"/>
      <c r="K6" s="316"/>
    </row>
    <row r="7" spans="1:11" ht="17.850000000000001" customHeight="1" x14ac:dyDescent="0.2">
      <c r="A7" s="245" t="s">
        <v>309</v>
      </c>
      <c r="C7" s="245" t="s">
        <v>310</v>
      </c>
      <c r="E7" s="271" t="s">
        <v>311</v>
      </c>
      <c r="F7" s="271"/>
      <c r="G7" s="271"/>
      <c r="H7" s="271"/>
      <c r="I7" s="271"/>
      <c r="K7" s="271" t="s">
        <v>412</v>
      </c>
    </row>
    <row r="8" spans="1:11" ht="22.9" customHeight="1" x14ac:dyDescent="0.2">
      <c r="A8" s="245"/>
      <c r="C8" s="245"/>
      <c r="E8" s="27" t="s">
        <v>312</v>
      </c>
      <c r="F8" s="2"/>
      <c r="G8" s="27" t="s">
        <v>313</v>
      </c>
      <c r="H8" s="2"/>
      <c r="I8" s="27" t="s">
        <v>314</v>
      </c>
      <c r="K8" s="271"/>
    </row>
    <row r="9" spans="1:11" ht="17.850000000000001" customHeight="1" x14ac:dyDescent="0.2">
      <c r="A9" s="2"/>
      <c r="C9" s="2"/>
      <c r="E9" s="2"/>
      <c r="G9" s="139" t="s">
        <v>23</v>
      </c>
      <c r="I9" s="2"/>
      <c r="K9" s="139" t="s">
        <v>23</v>
      </c>
    </row>
    <row r="10" spans="1:11" ht="22.9" customHeight="1" x14ac:dyDescent="0.2">
      <c r="A10" s="3" t="s">
        <v>16</v>
      </c>
      <c r="C10" s="82" t="s">
        <v>270</v>
      </c>
      <c r="E10" s="29" t="s">
        <v>315</v>
      </c>
      <c r="G10" s="30">
        <v>3916116188</v>
      </c>
      <c r="I10" s="29" t="s">
        <v>316</v>
      </c>
      <c r="K10" s="30">
        <f>-'12-13'!C10</f>
        <v>-4620188509</v>
      </c>
    </row>
    <row r="11" spans="1:11" ht="23.65" customHeight="1" x14ac:dyDescent="0.2">
      <c r="A11" s="3" t="s">
        <v>18</v>
      </c>
      <c r="C11" s="82" t="s">
        <v>271</v>
      </c>
      <c r="E11" s="29" t="s">
        <v>315</v>
      </c>
      <c r="G11" s="30">
        <v>627572241</v>
      </c>
      <c r="I11" s="29" t="s">
        <v>316</v>
      </c>
      <c r="K11" s="30">
        <f>-'12-13'!C11</f>
        <v>-199589024</v>
      </c>
    </row>
    <row r="12" spans="1:11" ht="22.9" hidden="1" customHeight="1" x14ac:dyDescent="0.2">
      <c r="A12" s="3" t="s">
        <v>317</v>
      </c>
      <c r="C12" s="82" t="s">
        <v>273</v>
      </c>
      <c r="E12" s="29" t="s">
        <v>315</v>
      </c>
      <c r="G12" s="51">
        <v>6318836</v>
      </c>
      <c r="I12" s="29" t="s">
        <v>316</v>
      </c>
      <c r="K12" s="30">
        <v>-6318836</v>
      </c>
    </row>
    <row r="13" spans="1:11" ht="23.65" hidden="1" customHeight="1" x14ac:dyDescent="0.2">
      <c r="A13" s="3" t="s">
        <v>318</v>
      </c>
      <c r="C13" s="82" t="s">
        <v>273</v>
      </c>
      <c r="E13" s="29" t="s">
        <v>315</v>
      </c>
      <c r="G13" s="49">
        <v>25325476</v>
      </c>
      <c r="I13" s="29" t="s">
        <v>316</v>
      </c>
      <c r="K13" s="30">
        <v>-25325476</v>
      </c>
    </row>
    <row r="14" spans="1:11" ht="22.9" customHeight="1" x14ac:dyDescent="0.2">
      <c r="A14" s="3" t="s">
        <v>319</v>
      </c>
      <c r="C14" s="82" t="s">
        <v>273</v>
      </c>
      <c r="E14" s="29" t="s">
        <v>315</v>
      </c>
      <c r="G14" s="30">
        <v>326103</v>
      </c>
      <c r="I14" s="29" t="s">
        <v>316</v>
      </c>
      <c r="K14" s="30">
        <f>-'12-13'!C12</f>
        <v>-326103609</v>
      </c>
    </row>
    <row r="15" spans="1:11" ht="23.65" customHeight="1" x14ac:dyDescent="0.2">
      <c r="A15" s="3" t="s">
        <v>320</v>
      </c>
      <c r="C15" s="82" t="s">
        <v>272</v>
      </c>
      <c r="E15" s="29" t="s">
        <v>315</v>
      </c>
      <c r="G15" s="30">
        <v>6368625297</v>
      </c>
      <c r="I15" s="29" t="s">
        <v>316</v>
      </c>
      <c r="K15" s="30">
        <f>-'12-13'!C13</f>
        <v>-3127419686</v>
      </c>
    </row>
    <row r="16" spans="1:11" ht="23.65" customHeight="1" x14ac:dyDescent="0.2">
      <c r="A16" s="3" t="str">
        <f>'8-11'!A61</f>
        <v>کارگزاری هامرز</v>
      </c>
      <c r="C16" s="82" t="s">
        <v>321</v>
      </c>
      <c r="E16" s="29" t="s">
        <v>322</v>
      </c>
      <c r="G16" s="31">
        <v>1029732938569</v>
      </c>
      <c r="I16" s="29" t="s">
        <v>316</v>
      </c>
      <c r="K16" s="31">
        <v>93220931</v>
      </c>
    </row>
    <row r="17" spans="1:11" ht="23.65" customHeight="1" x14ac:dyDescent="0.2">
      <c r="G17" s="71">
        <v>3823167030801</v>
      </c>
      <c r="K17" s="71">
        <f>K10+K11+K14+K15</f>
        <v>-8273300828</v>
      </c>
    </row>
    <row r="19" spans="1:11" ht="23.65" customHeight="1" x14ac:dyDescent="0.2">
      <c r="A19" s="320" t="s">
        <v>672</v>
      </c>
      <c r="B19" s="320"/>
      <c r="C19" s="320"/>
      <c r="D19" s="320"/>
      <c r="E19" s="320"/>
      <c r="F19" s="320"/>
      <c r="G19" s="320"/>
    </row>
    <row r="20" spans="1:11" ht="22.9" customHeight="1" x14ac:dyDescent="0.2">
      <c r="A20" s="321" t="s">
        <v>413</v>
      </c>
      <c r="B20" s="321"/>
      <c r="C20" s="321"/>
      <c r="D20" s="321"/>
      <c r="E20" s="321"/>
      <c r="F20" s="321"/>
      <c r="G20" s="321"/>
      <c r="H20" s="321"/>
      <c r="I20" s="321"/>
      <c r="J20" s="321"/>
      <c r="K20" s="321"/>
    </row>
  </sheetData>
  <mergeCells count="12">
    <mergeCell ref="A19:G19"/>
    <mergeCell ref="A20:K20"/>
    <mergeCell ref="A7:A8"/>
    <mergeCell ref="C7:C8"/>
    <mergeCell ref="E7:I7"/>
    <mergeCell ref="K7:K8"/>
    <mergeCell ref="A1:K1"/>
    <mergeCell ref="A3:K3"/>
    <mergeCell ref="A4:K4"/>
    <mergeCell ref="A5:K5"/>
    <mergeCell ref="A6:K6"/>
    <mergeCell ref="A2:K2"/>
  </mergeCells>
  <pageMargins left="0.39370078740157483" right="0.39370078740157483" top="0.39370078740157483" bottom="0.39370078740157483" header="0" footer="0"/>
  <pageSetup paperSize="9" orientation="landscape" r:id="rId1"/>
  <headerFooter>
    <oddFooter>&amp;C&amp;"B Mitra,Regular"16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1"/>
  <sheetViews>
    <sheetView rightToLeft="1" workbookViewId="0">
      <selection activeCell="G18" sqref="G18"/>
    </sheetView>
  </sheetViews>
  <sheetFormatPr defaultRowHeight="12.75" x14ac:dyDescent="0.2"/>
  <cols>
    <col min="1" max="1" width="38.5703125" bestFit="1" customWidth="1"/>
    <col min="2" max="2" width="0.85546875" customWidth="1"/>
    <col min="3" max="3" width="8.42578125" bestFit="1" customWidth="1"/>
    <col min="4" max="4" width="0.85546875" customWidth="1"/>
    <col min="5" max="5" width="13.7109375" bestFit="1" customWidth="1"/>
    <col min="6" max="6" width="0.85546875" customWidth="1"/>
    <col min="7" max="7" width="20.7109375" customWidth="1"/>
    <col min="8" max="8" width="0.85546875" customWidth="1"/>
    <col min="9" max="9" width="12.7109375" customWidth="1"/>
    <col min="10" max="10" width="0.85546875" customWidth="1"/>
    <col min="11" max="11" width="19.42578125" bestFit="1" customWidth="1"/>
    <col min="12" max="12" width="1" customWidth="1"/>
    <col min="13" max="13" width="4.5703125" bestFit="1" customWidth="1"/>
    <col min="14" max="14" width="1" customWidth="1"/>
  </cols>
  <sheetData>
    <row r="1" spans="1:14" ht="15" customHeight="1" x14ac:dyDescent="0.2">
      <c r="A1" s="233" t="str">
        <f>'صورت خالص دارایی ها'!A1:H1</f>
        <v>صندوق سرمایه گذاری در اوراق بهادار با درآمد ثابت نشان هامرز</v>
      </c>
      <c r="B1" s="233"/>
      <c r="C1" s="233"/>
      <c r="D1" s="233"/>
      <c r="E1" s="233"/>
      <c r="F1" s="233"/>
      <c r="G1" s="233"/>
      <c r="H1" s="233"/>
      <c r="I1" s="233"/>
      <c r="J1" s="233"/>
      <c r="K1" s="233"/>
      <c r="L1" s="233"/>
      <c r="M1" s="233"/>
      <c r="N1" s="233"/>
    </row>
    <row r="2" spans="1:14" ht="21.75" hidden="1" x14ac:dyDescent="0.2">
      <c r="A2" s="233" t="str">
        <f>'صورت خالص دارایی ها'!A2:H2</f>
        <v>گزارش مالی میان‌دوره‌ای</v>
      </c>
      <c r="B2" s="233"/>
      <c r="C2" s="233"/>
      <c r="D2" s="233"/>
      <c r="E2" s="233"/>
      <c r="F2" s="233"/>
      <c r="G2" s="233"/>
      <c r="H2" s="233"/>
      <c r="I2" s="233"/>
      <c r="J2" s="233"/>
      <c r="K2" s="233"/>
      <c r="L2" s="233"/>
      <c r="M2" s="233"/>
      <c r="N2" s="233"/>
    </row>
    <row r="3" spans="1:14" ht="15" customHeight="1" x14ac:dyDescent="0.2">
      <c r="A3" s="233" t="s">
        <v>328</v>
      </c>
      <c r="B3" s="233"/>
      <c r="C3" s="233"/>
      <c r="D3" s="233"/>
      <c r="E3" s="233"/>
      <c r="F3" s="233"/>
      <c r="G3" s="233"/>
      <c r="H3" s="233"/>
      <c r="I3" s="233"/>
      <c r="J3" s="233"/>
      <c r="K3" s="233"/>
      <c r="L3" s="233"/>
      <c r="M3" s="233"/>
      <c r="N3" s="233"/>
    </row>
    <row r="4" spans="1:14" ht="15" customHeight="1" x14ac:dyDescent="0.2">
      <c r="A4" s="233" t="str">
        <f>'1 '!A4:H4</f>
        <v xml:space="preserve"> دوره مالی شش ماهه منتهی به 31خرداد1403</v>
      </c>
      <c r="B4" s="233"/>
      <c r="C4" s="233"/>
      <c r="D4" s="233"/>
      <c r="E4" s="233"/>
      <c r="F4" s="233"/>
      <c r="G4" s="233"/>
      <c r="H4" s="233"/>
      <c r="I4" s="233"/>
      <c r="J4" s="233"/>
      <c r="K4" s="233"/>
      <c r="L4" s="233"/>
      <c r="M4" s="233"/>
      <c r="N4" s="233"/>
    </row>
    <row r="5" spans="1:14" ht="40.5" customHeight="1" x14ac:dyDescent="0.55000000000000004">
      <c r="C5" s="138" t="s">
        <v>20</v>
      </c>
      <c r="D5" s="143"/>
      <c r="E5" s="143"/>
      <c r="G5" s="14" t="s">
        <v>506</v>
      </c>
      <c r="K5" s="14" t="s">
        <v>507</v>
      </c>
      <c r="M5" s="68"/>
      <c r="N5" s="68"/>
    </row>
    <row r="6" spans="1:14" ht="18" customHeight="1" x14ac:dyDescent="0.55000000000000004">
      <c r="C6" s="143"/>
      <c r="D6" s="143"/>
      <c r="E6" s="143"/>
      <c r="G6" s="24" t="s">
        <v>23</v>
      </c>
      <c r="K6" s="24" t="s">
        <v>23</v>
      </c>
      <c r="M6" s="68"/>
      <c r="N6" s="68"/>
    </row>
    <row r="7" spans="1:14" ht="21.75" x14ac:dyDescent="0.2">
      <c r="A7" s="15" t="s">
        <v>39</v>
      </c>
      <c r="M7" s="68"/>
      <c r="N7" s="68"/>
    </row>
    <row r="8" spans="1:14" ht="21.75" x14ac:dyDescent="0.2">
      <c r="A8" s="149" t="s">
        <v>673</v>
      </c>
      <c r="C8" s="16">
        <v>13</v>
      </c>
      <c r="D8" s="16"/>
      <c r="E8" s="16"/>
      <c r="G8" s="17">
        <f>'17-1'!I11</f>
        <v>314002496</v>
      </c>
      <c r="K8" s="17">
        <f>'17-1'!K11:M11</f>
        <v>10379714998</v>
      </c>
      <c r="M8" s="68"/>
      <c r="N8" s="68"/>
    </row>
    <row r="9" spans="1:14" ht="24.95" customHeight="1" x14ac:dyDescent="0.2">
      <c r="A9" s="144" t="s">
        <v>40</v>
      </c>
      <c r="C9" s="16">
        <v>14</v>
      </c>
      <c r="D9" s="16"/>
      <c r="E9" s="16"/>
      <c r="G9" s="17">
        <f>'20-1 (3)'!I16</f>
        <v>68108267942</v>
      </c>
      <c r="K9" s="17">
        <f>'20-1 (3)'!K16</f>
        <v>9476216515</v>
      </c>
      <c r="M9" s="68"/>
      <c r="N9" s="68"/>
    </row>
    <row r="10" spans="1:14" ht="21.75" hidden="1" x14ac:dyDescent="0.2">
      <c r="A10" s="15" t="s">
        <v>41</v>
      </c>
      <c r="C10" s="16">
        <v>19</v>
      </c>
      <c r="D10" s="16"/>
      <c r="E10" s="16"/>
      <c r="G10" s="17"/>
      <c r="K10" s="9">
        <v>0</v>
      </c>
      <c r="M10" s="68"/>
      <c r="N10" s="68"/>
    </row>
    <row r="11" spans="1:14" ht="24.95" customHeight="1" x14ac:dyDescent="0.2">
      <c r="A11" s="144" t="s">
        <v>42</v>
      </c>
      <c r="C11" s="16">
        <v>15</v>
      </c>
      <c r="D11" s="16"/>
      <c r="E11" s="16"/>
      <c r="G11" s="17">
        <f>'20-1'!K16</f>
        <v>184788835910</v>
      </c>
      <c r="K11" s="17">
        <f>'20-1'!M16</f>
        <v>14119909425</v>
      </c>
      <c r="M11" s="68"/>
      <c r="N11" s="68"/>
    </row>
    <row r="12" spans="1:14" ht="21.75" x14ac:dyDescent="0.2">
      <c r="A12" s="144" t="s">
        <v>43</v>
      </c>
      <c r="C12" s="16">
        <v>16</v>
      </c>
      <c r="D12" s="16"/>
      <c r="E12" s="16"/>
      <c r="G12" s="17">
        <f>'21-23'!E13</f>
        <v>85244723</v>
      </c>
      <c r="K12" s="10">
        <f>'21-23'!G13</f>
        <v>21232487</v>
      </c>
      <c r="M12" s="68"/>
      <c r="N12" s="68"/>
    </row>
    <row r="13" spans="1:14" ht="22.5" thickBot="1" x14ac:dyDescent="0.25">
      <c r="A13" s="144" t="s">
        <v>44</v>
      </c>
      <c r="G13" s="11">
        <f>SUM(G8:G12)</f>
        <v>253296351071</v>
      </c>
      <c r="K13" s="11">
        <f>SUM(K8:K12)</f>
        <v>33997073425</v>
      </c>
      <c r="M13" s="68"/>
      <c r="N13" s="68"/>
    </row>
    <row r="14" spans="1:14" ht="22.5" thickTop="1" x14ac:dyDescent="0.2">
      <c r="A14" s="15" t="s">
        <v>45</v>
      </c>
      <c r="K14" s="12"/>
      <c r="M14" s="68"/>
      <c r="N14" s="68"/>
    </row>
    <row r="15" spans="1:14" ht="21.75" x14ac:dyDescent="0.2">
      <c r="A15" s="144" t="s">
        <v>46</v>
      </c>
      <c r="C15" s="16">
        <v>17</v>
      </c>
      <c r="D15" s="16"/>
      <c r="E15" s="16"/>
      <c r="G15" s="127">
        <f>-'21-23'!E25</f>
        <v>-7238417686</v>
      </c>
      <c r="K15" s="127">
        <f>-'21-23'!G25</f>
        <v>-1702622857</v>
      </c>
      <c r="M15" s="68"/>
      <c r="N15" s="68"/>
    </row>
    <row r="16" spans="1:14" ht="21.75" x14ac:dyDescent="0.2">
      <c r="A16" s="144" t="s">
        <v>47</v>
      </c>
      <c r="C16" s="16">
        <v>18</v>
      </c>
      <c r="D16" s="16"/>
      <c r="E16" s="16"/>
      <c r="G16" s="199">
        <f>-'21-23'!E35</f>
        <v>-3350407824</v>
      </c>
      <c r="K16" s="199">
        <f>-'21-23'!G35</f>
        <v>-968759402</v>
      </c>
      <c r="M16" s="68"/>
      <c r="N16" s="68"/>
    </row>
    <row r="17" spans="1:14" ht="21.75" x14ac:dyDescent="0.2">
      <c r="A17" s="144" t="s">
        <v>651</v>
      </c>
      <c r="C17" s="16"/>
      <c r="D17" s="16"/>
      <c r="E17" s="16"/>
      <c r="G17" s="127">
        <f>G13+G15+G16</f>
        <v>242707525561</v>
      </c>
      <c r="K17" s="127">
        <f>K13+K15+K16</f>
        <v>31325691166</v>
      </c>
      <c r="M17" s="68"/>
      <c r="N17" s="68"/>
    </row>
    <row r="18" spans="1:14" ht="21.75" x14ac:dyDescent="0.2">
      <c r="A18" s="144" t="s">
        <v>679</v>
      </c>
      <c r="C18" s="16">
        <v>19</v>
      </c>
      <c r="G18" s="9">
        <f>-'21-23'!E40</f>
        <v>-293013608</v>
      </c>
      <c r="K18" s="9">
        <f>-'21-23'!G40</f>
        <v>-38508336</v>
      </c>
      <c r="M18" s="68"/>
      <c r="N18" s="68"/>
    </row>
    <row r="19" spans="1:14" ht="22.5" thickBot="1" x14ac:dyDescent="0.25">
      <c r="A19" s="144" t="s">
        <v>48</v>
      </c>
      <c r="G19" s="115">
        <f>G17+G18</f>
        <v>242414511953</v>
      </c>
      <c r="K19" s="115">
        <f>K17+K18</f>
        <v>31287182830</v>
      </c>
      <c r="M19" s="68"/>
      <c r="N19" s="68"/>
    </row>
    <row r="20" spans="1:14" ht="22.5" thickTop="1" x14ac:dyDescent="0.2">
      <c r="A20" s="144" t="s">
        <v>49</v>
      </c>
      <c r="G20" s="154" t="s">
        <v>652</v>
      </c>
      <c r="K20" s="117" t="s">
        <v>498</v>
      </c>
      <c r="M20" s="68"/>
      <c r="N20" s="68"/>
    </row>
    <row r="21" spans="1:14" ht="21.75" x14ac:dyDescent="0.2">
      <c r="A21" s="144" t="s">
        <v>50</v>
      </c>
      <c r="G21" s="117" t="s">
        <v>653</v>
      </c>
      <c r="K21" s="117" t="s">
        <v>499</v>
      </c>
      <c r="M21" s="68"/>
      <c r="N21" s="68"/>
    </row>
    <row r="22" spans="1:14" ht="7.5" customHeight="1" x14ac:dyDescent="0.2">
      <c r="A22" s="15"/>
      <c r="K22" s="19"/>
      <c r="M22" s="68"/>
      <c r="N22" s="68"/>
    </row>
    <row r="23" spans="1:14" ht="21.75" customHeight="1" x14ac:dyDescent="0.2">
      <c r="A23" s="15"/>
      <c r="E23" s="239" t="s">
        <v>398</v>
      </c>
      <c r="F23" s="239"/>
      <c r="G23" s="239"/>
      <c r="H23" s="239"/>
      <c r="I23" s="239"/>
      <c r="J23" s="239"/>
      <c r="K23" s="239"/>
      <c r="M23" s="68"/>
      <c r="N23" s="68"/>
    </row>
    <row r="24" spans="1:14" ht="21.75" x14ac:dyDescent="0.2">
      <c r="C24" s="4" t="s">
        <v>20</v>
      </c>
      <c r="D24" s="158"/>
      <c r="E24" s="240" t="str">
        <f>G5</f>
        <v>دوره مالی شش ماهه منتهی به 1403/03/31</v>
      </c>
      <c r="F24" s="240"/>
      <c r="G24" s="240"/>
      <c r="I24" s="237" t="str">
        <f>K5</f>
        <v>دوره مالی دو ماهه منتهی به 1402/03/31</v>
      </c>
      <c r="J24" s="237"/>
      <c r="K24" s="237"/>
      <c r="M24" s="238" t="s">
        <v>22</v>
      </c>
      <c r="N24" s="238"/>
    </row>
    <row r="25" spans="1:14" ht="22.5" customHeight="1" x14ac:dyDescent="0.2">
      <c r="C25" s="2"/>
      <c r="E25" s="20" t="s">
        <v>51</v>
      </c>
      <c r="F25" s="2"/>
      <c r="G25" s="20" t="s">
        <v>23</v>
      </c>
      <c r="I25" s="20" t="s">
        <v>51</v>
      </c>
      <c r="J25" s="2"/>
      <c r="K25" s="20" t="s">
        <v>23</v>
      </c>
      <c r="M25" s="75" t="s">
        <v>51</v>
      </c>
      <c r="N25" s="68"/>
    </row>
    <row r="26" spans="1:14" ht="20.25" x14ac:dyDescent="0.2">
      <c r="A26" s="3" t="s">
        <v>52</v>
      </c>
      <c r="E26" s="22">
        <v>24000000</v>
      </c>
      <c r="G26" s="56">
        <f>'صورت خالص دارایی ها'!G24</f>
        <v>338042492648</v>
      </c>
      <c r="I26" s="189">
        <v>48292110</v>
      </c>
      <c r="J26" s="81"/>
      <c r="K26" s="189">
        <v>547515299241</v>
      </c>
      <c r="M26" s="76">
        <v>0</v>
      </c>
      <c r="N26" s="68"/>
    </row>
    <row r="27" spans="1:14" ht="20.25" x14ac:dyDescent="0.2">
      <c r="A27" s="3" t="s">
        <v>53</v>
      </c>
      <c r="E27" s="56">
        <v>605500000</v>
      </c>
      <c r="G27" s="56">
        <f>E27*10000</f>
        <v>6055000000000</v>
      </c>
      <c r="I27" s="56">
        <v>4700000</v>
      </c>
      <c r="K27" s="56">
        <v>47000000000</v>
      </c>
      <c r="M27" s="76">
        <v>0</v>
      </c>
      <c r="N27" s="68"/>
    </row>
    <row r="28" spans="1:14" ht="24" customHeight="1" x14ac:dyDescent="0.2">
      <c r="A28" s="3" t="s">
        <v>54</v>
      </c>
      <c r="E28" s="51">
        <v>-129500000</v>
      </c>
      <c r="G28" s="51">
        <f>E28*10000</f>
        <v>-1295000000000</v>
      </c>
      <c r="I28" s="51">
        <v>-42700000</v>
      </c>
      <c r="K28" s="51">
        <v>-427000000000</v>
      </c>
      <c r="M28" s="76">
        <v>0</v>
      </c>
      <c r="N28" s="68"/>
    </row>
    <row r="29" spans="1:14" ht="20.25" x14ac:dyDescent="0.2">
      <c r="A29" s="3" t="s">
        <v>48</v>
      </c>
      <c r="E29" s="56">
        <v>0</v>
      </c>
      <c r="G29" s="56">
        <f>G19</f>
        <v>242414511953</v>
      </c>
      <c r="I29" s="56">
        <v>0</v>
      </c>
      <c r="K29" s="56">
        <f>K19</f>
        <v>31287182830</v>
      </c>
      <c r="M29" s="76">
        <v>0</v>
      </c>
      <c r="N29" s="68"/>
    </row>
    <row r="30" spans="1:14" ht="20.25" hidden="1" x14ac:dyDescent="0.2">
      <c r="A30" s="3" t="s">
        <v>55</v>
      </c>
      <c r="E30" s="56">
        <v>0</v>
      </c>
      <c r="I30" s="56">
        <v>0</v>
      </c>
      <c r="K30" s="126">
        <v>0</v>
      </c>
      <c r="M30" s="76">
        <v>0</v>
      </c>
      <c r="N30" s="68"/>
    </row>
    <row r="31" spans="1:14" ht="21.75" x14ac:dyDescent="0.2">
      <c r="A31" s="3" t="s">
        <v>56</v>
      </c>
      <c r="C31" s="16">
        <v>20</v>
      </c>
      <c r="D31" s="16"/>
      <c r="E31" s="57">
        <v>0</v>
      </c>
      <c r="G31" s="51">
        <f>'24-26'!E11</f>
        <v>2704146940000</v>
      </c>
      <c r="I31" s="57">
        <v>0</v>
      </c>
      <c r="K31" s="51">
        <f>'24-26'!G11</f>
        <v>-67168900000</v>
      </c>
      <c r="M31" s="76">
        <v>0</v>
      </c>
      <c r="N31" s="68"/>
    </row>
    <row r="32" spans="1:14" ht="22.5" thickBot="1" x14ac:dyDescent="0.25">
      <c r="E32" s="18">
        <f>SUM(E26:E31)</f>
        <v>500000000</v>
      </c>
      <c r="G32" s="18">
        <f>SUM(G26:G31)</f>
        <v>8044603944601</v>
      </c>
      <c r="I32" s="18">
        <f>SUM(I26:I31)</f>
        <v>10292110</v>
      </c>
      <c r="K32" s="18">
        <f>SUM(K26:K31)</f>
        <v>131633582071</v>
      </c>
      <c r="M32" s="73">
        <v>0</v>
      </c>
      <c r="N32" s="68"/>
    </row>
    <row r="33" spans="1:14" ht="7.5" customHeight="1" thickTop="1" x14ac:dyDescent="0.2"/>
    <row r="34" spans="1:14" ht="21.75" x14ac:dyDescent="0.55000000000000004">
      <c r="A34" s="231" t="s">
        <v>397</v>
      </c>
      <c r="B34" s="232"/>
      <c r="C34" s="232"/>
      <c r="D34" s="232"/>
      <c r="E34" s="232"/>
      <c r="F34" s="232"/>
      <c r="G34" s="232"/>
      <c r="H34" s="232"/>
      <c r="I34" s="232"/>
      <c r="J34" s="232"/>
      <c r="K34" s="232"/>
      <c r="L34" s="232"/>
      <c r="M34" s="232"/>
      <c r="N34" s="232"/>
    </row>
    <row r="35" spans="1:14" ht="7.5" customHeight="1" x14ac:dyDescent="0.55000000000000004">
      <c r="A35" s="135"/>
      <c r="B35" s="135"/>
      <c r="C35" s="135"/>
      <c r="D35" s="135"/>
      <c r="E35" s="135"/>
      <c r="F35" s="135"/>
      <c r="G35" s="135"/>
      <c r="H35" s="135"/>
      <c r="I35" s="135"/>
      <c r="J35" s="135"/>
      <c r="K35" s="135"/>
      <c r="L35" s="135"/>
      <c r="M35" s="135"/>
      <c r="N35" s="135"/>
    </row>
    <row r="36" spans="1:14" s="78" customFormat="1" ht="18.75" x14ac:dyDescent="0.45">
      <c r="A36" s="234" t="s">
        <v>329</v>
      </c>
      <c r="B36" s="77"/>
      <c r="C36" s="235" t="s">
        <v>330</v>
      </c>
      <c r="D36" s="235"/>
      <c r="E36" s="235"/>
      <c r="F36" s="235"/>
      <c r="G36" s="235"/>
      <c r="H36" s="235"/>
      <c r="I36" s="235"/>
    </row>
    <row r="37" spans="1:14" s="78" customFormat="1" ht="18.75" x14ac:dyDescent="0.45">
      <c r="A37" s="234"/>
      <c r="B37" s="78" t="s">
        <v>331</v>
      </c>
    </row>
    <row r="38" spans="1:14" s="78" customFormat="1" ht="9" customHeight="1" x14ac:dyDescent="0.45"/>
    <row r="39" spans="1:14" s="78" customFormat="1" ht="18.75" x14ac:dyDescent="0.45">
      <c r="A39" s="234" t="s">
        <v>332</v>
      </c>
      <c r="B39" s="235" t="s">
        <v>333</v>
      </c>
      <c r="C39" s="235"/>
      <c r="D39" s="235"/>
      <c r="E39" s="235"/>
      <c r="F39" s="235"/>
      <c r="G39" s="235"/>
      <c r="H39" s="235"/>
      <c r="I39" s="235"/>
      <c r="J39" s="235"/>
      <c r="K39" s="235"/>
      <c r="L39" s="235"/>
      <c r="M39" s="235"/>
    </row>
    <row r="40" spans="1:14" s="78" customFormat="1" ht="18.75" x14ac:dyDescent="0.45">
      <c r="A40" s="234"/>
      <c r="C40" s="236" t="s">
        <v>334</v>
      </c>
      <c r="D40" s="236"/>
      <c r="E40" s="236"/>
      <c r="F40" s="236"/>
      <c r="G40" s="236"/>
      <c r="H40" s="236"/>
      <c r="I40" s="236"/>
      <c r="J40" s="236"/>
      <c r="K40" s="236"/>
      <c r="L40" s="236"/>
      <c r="M40" s="236"/>
    </row>
    <row r="41" spans="1:14" s="78" customFormat="1" ht="18.75" x14ac:dyDescent="0.45">
      <c r="A41" s="79"/>
      <c r="C41" s="80"/>
      <c r="D41" s="80"/>
      <c r="E41" s="80"/>
      <c r="F41" s="80"/>
      <c r="G41" s="80"/>
      <c r="H41" s="80"/>
      <c r="I41" s="80"/>
      <c r="J41" s="80"/>
      <c r="K41" s="80"/>
      <c r="L41" s="80"/>
      <c r="M41" s="80"/>
    </row>
  </sheetData>
  <mergeCells count="14">
    <mergeCell ref="A1:N1"/>
    <mergeCell ref="A3:N3"/>
    <mergeCell ref="A4:N4"/>
    <mergeCell ref="I24:K24"/>
    <mergeCell ref="M24:N24"/>
    <mergeCell ref="A2:N2"/>
    <mergeCell ref="E23:K23"/>
    <mergeCell ref="E24:G24"/>
    <mergeCell ref="A34:N34"/>
    <mergeCell ref="A36:A37"/>
    <mergeCell ref="C36:I36"/>
    <mergeCell ref="A39:A40"/>
    <mergeCell ref="B39:M39"/>
    <mergeCell ref="C40:M40"/>
  </mergeCells>
  <printOptions horizontalCentered="1"/>
  <pageMargins left="0.39370078740157499" right="0.39370078740157499" top="0.39370078740157499" bottom="0.39370078740157499" header="0" footer="0"/>
  <pageSetup paperSize="9" scale="78" orientation="portrait" r:id="rId1"/>
  <headerFooter>
    <oddFooter>&amp;C&amp;"B Mitra,Regular"3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6"/>
  <sheetViews>
    <sheetView rightToLeft="1" topLeftCell="A13" workbookViewId="0">
      <selection activeCell="K26" sqref="K26"/>
    </sheetView>
  </sheetViews>
  <sheetFormatPr defaultRowHeight="12.75" x14ac:dyDescent="0.2"/>
  <cols>
    <col min="1" max="1" width="19.28515625" customWidth="1"/>
    <col min="2" max="2" width="0.85546875" customWidth="1"/>
    <col min="3" max="3" width="19.28515625" customWidth="1"/>
    <col min="4" max="4" width="1" customWidth="1"/>
    <col min="5" max="5" width="17.140625" customWidth="1"/>
    <col min="6" max="6" width="1" customWidth="1"/>
    <col min="7" max="7" width="19.140625" customWidth="1"/>
    <col min="8" max="8" width="1" customWidth="1"/>
    <col min="9" max="9" width="17.140625" customWidth="1"/>
  </cols>
  <sheetData>
    <row r="1" spans="1:9" ht="17.850000000000001" customHeight="1" x14ac:dyDescent="0.2">
      <c r="A1" s="233" t="str">
        <f>'صورت سود و زیان'!A1:N1</f>
        <v>صندوق سرمایه گذاری در اوراق بهادار با درآمد ثابت نشان هامرز</v>
      </c>
      <c r="B1" s="233"/>
      <c r="C1" s="233"/>
      <c r="D1" s="233"/>
      <c r="E1" s="233"/>
      <c r="F1" s="233"/>
      <c r="G1" s="233"/>
      <c r="H1" s="233"/>
      <c r="I1" s="233"/>
    </row>
    <row r="2" spans="1:9" ht="17.850000000000001" hidden="1" customHeight="1" x14ac:dyDescent="0.2">
      <c r="A2" s="233" t="str">
        <f>'صورت سود و زیان'!A2:N2</f>
        <v>گزارش مالی میان‌دوره‌ای</v>
      </c>
      <c r="B2" s="233"/>
      <c r="C2" s="233"/>
      <c r="D2" s="233"/>
      <c r="E2" s="233"/>
      <c r="F2" s="233"/>
      <c r="G2" s="233"/>
      <c r="H2" s="233"/>
      <c r="I2" s="233"/>
    </row>
    <row r="3" spans="1:9" ht="17.100000000000001" customHeight="1" x14ac:dyDescent="0.2">
      <c r="A3" s="233" t="s">
        <v>381</v>
      </c>
      <c r="B3" s="233"/>
      <c r="C3" s="233"/>
      <c r="D3" s="233"/>
      <c r="E3" s="233"/>
      <c r="F3" s="233"/>
      <c r="G3" s="233"/>
      <c r="H3" s="233"/>
      <c r="I3" s="233"/>
    </row>
    <row r="4" spans="1:9" ht="17.850000000000001" customHeight="1" x14ac:dyDescent="0.2">
      <c r="A4" s="233" t="str">
        <f>'صورت سود و زیان'!A4:N4</f>
        <v xml:space="preserve"> دوره مالی شش ماهه منتهی به 31خرداد1403</v>
      </c>
      <c r="B4" s="233"/>
      <c r="C4" s="233"/>
      <c r="D4" s="233"/>
      <c r="E4" s="233"/>
      <c r="F4" s="233"/>
      <c r="G4" s="233"/>
      <c r="H4" s="233"/>
      <c r="I4" s="233"/>
    </row>
    <row r="5" spans="1:9" ht="22.9" customHeight="1" x14ac:dyDescent="0.2">
      <c r="A5" s="241" t="s">
        <v>57</v>
      </c>
      <c r="B5" s="241"/>
      <c r="C5" s="241"/>
      <c r="D5" s="241"/>
      <c r="E5" s="241"/>
      <c r="F5" s="241"/>
      <c r="G5" s="241"/>
      <c r="H5" s="241"/>
      <c r="I5" s="241"/>
    </row>
    <row r="6" spans="1:9" ht="22.15" customHeight="1" x14ac:dyDescent="0.2">
      <c r="A6" s="241" t="s">
        <v>58</v>
      </c>
      <c r="B6" s="241"/>
      <c r="C6" s="241"/>
      <c r="D6" s="241"/>
      <c r="E6" s="241"/>
      <c r="F6" s="241"/>
      <c r="G6" s="241"/>
      <c r="H6" s="241"/>
      <c r="I6" s="241"/>
    </row>
    <row r="7" spans="1:9" ht="58.5" customHeight="1" x14ac:dyDescent="0.2">
      <c r="A7" s="243" t="s">
        <v>414</v>
      </c>
      <c r="B7" s="243"/>
      <c r="C7" s="243"/>
      <c r="D7" s="243"/>
      <c r="E7" s="243"/>
      <c r="F7" s="243"/>
      <c r="G7" s="243"/>
      <c r="H7" s="243"/>
      <c r="I7" s="243"/>
    </row>
    <row r="8" spans="1:9" ht="84.75" customHeight="1" x14ac:dyDescent="0.2">
      <c r="A8" s="243"/>
      <c r="B8" s="243"/>
      <c r="C8" s="243"/>
      <c r="D8" s="243"/>
      <c r="E8" s="243"/>
      <c r="F8" s="243"/>
      <c r="G8" s="243"/>
      <c r="H8" s="243"/>
      <c r="I8" s="243"/>
    </row>
    <row r="9" spans="1:9" ht="22.9" customHeight="1" x14ac:dyDescent="0.2">
      <c r="A9" s="241" t="s">
        <v>59</v>
      </c>
      <c r="B9" s="241"/>
      <c r="C9" s="241"/>
      <c r="D9" s="241"/>
      <c r="E9" s="241"/>
      <c r="F9" s="241"/>
      <c r="G9" s="241"/>
      <c r="H9" s="241"/>
      <c r="I9" s="241"/>
    </row>
    <row r="10" spans="1:9" ht="35.450000000000003" customHeight="1" x14ac:dyDescent="0.2">
      <c r="A10" s="248" t="s">
        <v>399</v>
      </c>
      <c r="B10" s="248"/>
      <c r="C10" s="248"/>
      <c r="D10" s="248"/>
      <c r="E10" s="248"/>
      <c r="F10" s="248"/>
      <c r="G10" s="248"/>
      <c r="H10" s="248"/>
      <c r="I10" s="248"/>
    </row>
    <row r="11" spans="1:9" ht="22.15" customHeight="1" x14ac:dyDescent="0.2">
      <c r="A11" s="241" t="s">
        <v>60</v>
      </c>
      <c r="B11" s="241"/>
      <c r="C11" s="241"/>
      <c r="D11" s="241"/>
      <c r="E11" s="241"/>
      <c r="F11" s="241"/>
      <c r="G11" s="241"/>
      <c r="H11" s="241"/>
      <c r="I11" s="241"/>
    </row>
    <row r="12" spans="1:9" ht="22.9" customHeight="1" x14ac:dyDescent="0.2">
      <c r="A12" s="244" t="s">
        <v>415</v>
      </c>
      <c r="B12" s="244"/>
      <c r="C12" s="244"/>
      <c r="D12" s="244"/>
      <c r="E12" s="244"/>
      <c r="F12" s="244"/>
      <c r="G12" s="244"/>
      <c r="H12" s="244"/>
      <c r="I12" s="244"/>
    </row>
    <row r="13" spans="1:9" ht="65.25" customHeight="1" x14ac:dyDescent="0.2">
      <c r="A13" s="244" t="s">
        <v>400</v>
      </c>
      <c r="B13" s="244"/>
      <c r="C13" s="244"/>
      <c r="D13" s="244"/>
      <c r="E13" s="244"/>
      <c r="F13" s="244"/>
      <c r="G13" s="244"/>
      <c r="H13" s="244"/>
      <c r="I13" s="244"/>
    </row>
    <row r="14" spans="1:9" ht="15.6" customHeight="1" x14ac:dyDescent="0.2">
      <c r="A14" s="241"/>
      <c r="B14" s="241"/>
      <c r="C14" s="245" t="s">
        <v>503</v>
      </c>
      <c r="D14" s="246"/>
      <c r="E14" s="246"/>
      <c r="F14" s="83"/>
      <c r="G14" s="247" t="s">
        <v>22</v>
      </c>
      <c r="H14" s="247"/>
      <c r="I14" s="247"/>
    </row>
    <row r="15" spans="1:9" ht="8.1" customHeight="1" x14ac:dyDescent="0.2">
      <c r="C15" s="245"/>
      <c r="D15" s="245"/>
      <c r="E15" s="245"/>
      <c r="F15" s="68"/>
      <c r="G15" s="247"/>
      <c r="H15" s="247"/>
      <c r="I15" s="247"/>
    </row>
    <row r="16" spans="1:9" ht="40.700000000000003" customHeight="1" x14ac:dyDescent="0.2">
      <c r="A16" s="14" t="s">
        <v>61</v>
      </c>
      <c r="C16" s="25" t="s">
        <v>62</v>
      </c>
      <c r="D16" s="2"/>
      <c r="E16" s="25" t="s">
        <v>63</v>
      </c>
      <c r="F16" s="68"/>
      <c r="G16" s="72" t="s">
        <v>62</v>
      </c>
      <c r="H16" s="68"/>
      <c r="I16" s="72" t="s">
        <v>63</v>
      </c>
    </row>
    <row r="17" spans="1:9" ht="40.700000000000003" customHeight="1" x14ac:dyDescent="0.2">
      <c r="A17" s="85" t="s">
        <v>335</v>
      </c>
      <c r="C17" s="86">
        <v>980000</v>
      </c>
      <c r="D17" s="87"/>
      <c r="E17" s="88" t="s">
        <v>336</v>
      </c>
      <c r="F17" s="68"/>
      <c r="G17" s="72"/>
      <c r="H17" s="68"/>
      <c r="I17" s="72"/>
    </row>
    <row r="18" spans="1:9" ht="21.75" x14ac:dyDescent="0.2">
      <c r="A18" s="85" t="s">
        <v>301</v>
      </c>
      <c r="C18" s="89">
        <v>10000</v>
      </c>
      <c r="D18" s="87"/>
      <c r="E18" s="88" t="s">
        <v>337</v>
      </c>
      <c r="F18" s="68"/>
      <c r="G18" s="72"/>
      <c r="H18" s="68"/>
      <c r="I18" s="72"/>
    </row>
    <row r="19" spans="1:9" ht="21.75" x14ac:dyDescent="0.2">
      <c r="A19" s="85" t="s">
        <v>326</v>
      </c>
      <c r="C19" s="89">
        <v>10000</v>
      </c>
      <c r="D19" s="87"/>
      <c r="E19" s="88" t="s">
        <v>337</v>
      </c>
      <c r="F19" s="68"/>
      <c r="G19" s="72"/>
      <c r="H19" s="68"/>
      <c r="I19" s="72"/>
    </row>
    <row r="20" spans="1:9" ht="22.9" customHeight="1" x14ac:dyDescent="0.2">
      <c r="A20" s="53"/>
      <c r="C20" s="90">
        <f>SUM(C17:C19)</f>
        <v>1000000</v>
      </c>
      <c r="D20" s="91"/>
      <c r="E20" s="92" t="s">
        <v>338</v>
      </c>
      <c r="F20" s="68"/>
      <c r="G20" s="73">
        <v>0</v>
      </c>
      <c r="H20" s="68"/>
      <c r="I20" s="84">
        <v>0</v>
      </c>
    </row>
    <row r="21" spans="1:9" ht="44.25" customHeight="1" x14ac:dyDescent="0.2">
      <c r="A21" s="243" t="s">
        <v>382</v>
      </c>
      <c r="B21" s="243"/>
      <c r="C21" s="243"/>
      <c r="D21" s="243"/>
      <c r="E21" s="243"/>
      <c r="F21" s="243"/>
      <c r="G21" s="243"/>
      <c r="H21" s="243"/>
      <c r="I21" s="243"/>
    </row>
    <row r="22" spans="1:9" ht="58.5" hidden="1" customHeight="1" x14ac:dyDescent="0.2">
      <c r="A22" s="241" t="s">
        <v>64</v>
      </c>
      <c r="B22" s="241"/>
      <c r="C22" s="241"/>
      <c r="D22" s="241"/>
      <c r="E22" s="241"/>
      <c r="F22" s="241"/>
      <c r="G22" s="241"/>
      <c r="H22" s="241"/>
      <c r="I22" s="241"/>
    </row>
    <row r="23" spans="1:9" ht="45.75" customHeight="1" x14ac:dyDescent="0.2">
      <c r="A23" s="242" t="s">
        <v>692</v>
      </c>
      <c r="B23" s="243"/>
      <c r="C23" s="243"/>
      <c r="D23" s="243"/>
      <c r="E23" s="243"/>
      <c r="F23" s="243"/>
      <c r="G23" s="243"/>
      <c r="H23" s="243"/>
      <c r="I23" s="243"/>
    </row>
    <row r="24" spans="1:9" ht="56.25" customHeight="1" x14ac:dyDescent="0.2">
      <c r="A24" s="242" t="s">
        <v>383</v>
      </c>
      <c r="B24" s="243"/>
      <c r="C24" s="243"/>
      <c r="D24" s="243"/>
      <c r="E24" s="243"/>
      <c r="F24" s="243"/>
      <c r="G24" s="243"/>
      <c r="H24" s="243"/>
      <c r="I24" s="243"/>
    </row>
    <row r="25" spans="1:9" ht="64.349999999999994" hidden="1" customHeight="1" x14ac:dyDescent="0.2">
      <c r="A25" s="241" t="s">
        <v>65</v>
      </c>
      <c r="B25" s="241"/>
      <c r="C25" s="241"/>
      <c r="D25" s="241"/>
      <c r="E25" s="241"/>
      <c r="F25" s="241"/>
      <c r="G25" s="241"/>
      <c r="H25" s="241"/>
      <c r="I25" s="241"/>
    </row>
    <row r="26" spans="1:9" ht="63.6" customHeight="1" x14ac:dyDescent="0.2">
      <c r="A26" s="243" t="s">
        <v>401</v>
      </c>
      <c r="B26" s="243"/>
      <c r="C26" s="243"/>
      <c r="D26" s="243"/>
      <c r="E26" s="243"/>
      <c r="F26" s="243"/>
      <c r="G26" s="243"/>
      <c r="H26" s="243"/>
      <c r="I26" s="243"/>
    </row>
  </sheetData>
  <mergeCells count="21">
    <mergeCell ref="A1:I1"/>
    <mergeCell ref="A3:I3"/>
    <mergeCell ref="A4:I4"/>
    <mergeCell ref="A5:I5"/>
    <mergeCell ref="A6:I6"/>
    <mergeCell ref="A2:I2"/>
    <mergeCell ref="A7:I8"/>
    <mergeCell ref="A9:I9"/>
    <mergeCell ref="A10:I10"/>
    <mergeCell ref="A11:I11"/>
    <mergeCell ref="A12:I12"/>
    <mergeCell ref="A13:I13"/>
    <mergeCell ref="A14:B14"/>
    <mergeCell ref="C14:E15"/>
    <mergeCell ref="G14:I15"/>
    <mergeCell ref="A21:I21"/>
    <mergeCell ref="A22:I22"/>
    <mergeCell ref="A23:I23"/>
    <mergeCell ref="A24:I24"/>
    <mergeCell ref="A25:I25"/>
    <mergeCell ref="A26:I26"/>
  </mergeCells>
  <pageMargins left="0.39370078740157499" right="0.39370078740157499" top="0.39370078740157499" bottom="0.39370078740157499" header="0" footer="0"/>
  <pageSetup paperSize="9" fitToHeight="0" orientation="portrait" r:id="rId1"/>
  <headerFooter>
    <oddFooter>&amp;C&amp;"B Mitra,Regular"4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29"/>
  <sheetViews>
    <sheetView rightToLeft="1" view="pageBreakPreview" topLeftCell="A11" zoomScale="106" zoomScaleNormal="100" zoomScaleSheetLayoutView="106" workbookViewId="0">
      <selection activeCell="E26" sqref="E26"/>
    </sheetView>
  </sheetViews>
  <sheetFormatPr defaultRowHeight="12.75" x14ac:dyDescent="0.2"/>
  <cols>
    <col min="1" max="1" width="96" style="59" customWidth="1"/>
    <col min="2" max="16384" width="9.140625" style="59"/>
  </cols>
  <sheetData>
    <row r="1" spans="1:1" ht="17.25" customHeight="1" x14ac:dyDescent="0.2">
      <c r="A1" s="132" t="str">
        <f>'اطلاعات کلی صندوق'!A1:I1</f>
        <v>صندوق سرمایه گذاری در اوراق بهادار با درآمد ثابت نشان هامرز</v>
      </c>
    </row>
    <row r="2" spans="1:1" ht="17.850000000000001" hidden="1" customHeight="1" x14ac:dyDescent="0.2">
      <c r="A2" s="132" t="str">
        <f>'[1]اطلاعات کلی صندوق'!A2:I2</f>
        <v>گزارش مالی میان‌دوره‌ای</v>
      </c>
    </row>
    <row r="3" spans="1:1" ht="17.100000000000001" customHeight="1" x14ac:dyDescent="0.2">
      <c r="A3" s="132" t="str">
        <f>'[1]اطلاعات کلی صندوق'!A3:I3</f>
        <v>یادداشت‌های توضیحی صورت‌های مالی</v>
      </c>
    </row>
    <row r="4" spans="1:1" ht="17.850000000000001" customHeight="1" x14ac:dyDescent="0.2">
      <c r="A4" s="132" t="str">
        <f>'اطلاعات کلی صندوق'!A4:I4</f>
        <v xml:space="preserve"> دوره مالی شش ماهه منتهی به 31خرداد1403</v>
      </c>
    </row>
    <row r="5" spans="1:1" ht="22.9" customHeight="1" x14ac:dyDescent="0.2">
      <c r="A5" s="93" t="s">
        <v>66</v>
      </c>
    </row>
    <row r="6" spans="1:1" ht="17.850000000000001" customHeight="1" x14ac:dyDescent="0.2">
      <c r="A6" s="94" t="s">
        <v>67</v>
      </c>
    </row>
    <row r="7" spans="1:1" ht="22.9" customHeight="1" x14ac:dyDescent="0.2">
      <c r="A7" s="93" t="s">
        <v>68</v>
      </c>
    </row>
    <row r="8" spans="1:1" ht="23.65" customHeight="1" x14ac:dyDescent="0.2">
      <c r="A8" s="93" t="s">
        <v>69</v>
      </c>
    </row>
    <row r="9" spans="1:1" ht="52.5" customHeight="1" x14ac:dyDescent="0.2">
      <c r="A9" s="94" t="s">
        <v>70</v>
      </c>
    </row>
    <row r="10" spans="1:1" ht="17.100000000000001" hidden="1" customHeight="1" x14ac:dyDescent="0.2">
      <c r="A10" s="95"/>
    </row>
    <row r="11" spans="1:1" ht="23.65" customHeight="1" x14ac:dyDescent="0.2">
      <c r="A11" s="93" t="s">
        <v>71</v>
      </c>
    </row>
    <row r="12" spans="1:1" ht="48" customHeight="1" x14ac:dyDescent="0.2">
      <c r="A12" s="94" t="s">
        <v>72</v>
      </c>
    </row>
    <row r="13" spans="1:1" ht="54.75" customHeight="1" x14ac:dyDescent="0.2">
      <c r="A13" s="94" t="s">
        <v>73</v>
      </c>
    </row>
    <row r="14" spans="1:1" ht="5.85" customHeight="1" x14ac:dyDescent="0.2">
      <c r="A14" s="95"/>
    </row>
    <row r="15" spans="1:1" ht="22.9" customHeight="1" x14ac:dyDescent="0.2">
      <c r="A15" s="93" t="s">
        <v>74</v>
      </c>
    </row>
    <row r="16" spans="1:1" ht="24" customHeight="1" x14ac:dyDescent="0.2">
      <c r="A16" s="94" t="s">
        <v>75</v>
      </c>
    </row>
    <row r="17" spans="1:1" ht="5.0999999999999996" customHeight="1" x14ac:dyDescent="0.2">
      <c r="A17" s="95"/>
    </row>
    <row r="18" spans="1:1" ht="0.95" customHeight="1" x14ac:dyDescent="0.2">
      <c r="A18" s="96" t="s">
        <v>76</v>
      </c>
    </row>
    <row r="19" spans="1:1" ht="0.95" customHeight="1" x14ac:dyDescent="0.2">
      <c r="A19" s="97" t="s">
        <v>77</v>
      </c>
    </row>
    <row r="20" spans="1:1" ht="5.85" customHeight="1" x14ac:dyDescent="0.2">
      <c r="A20" s="95"/>
    </row>
    <row r="21" spans="1:1" ht="22.9" customHeight="1" x14ac:dyDescent="0.2">
      <c r="A21" s="93" t="s">
        <v>78</v>
      </c>
    </row>
    <row r="22" spans="1:1" ht="17.850000000000001" customHeight="1" x14ac:dyDescent="0.2">
      <c r="A22" s="93" t="s">
        <v>79</v>
      </c>
    </row>
    <row r="23" spans="1:1" ht="87.75" customHeight="1" x14ac:dyDescent="0.2">
      <c r="A23" s="94" t="s">
        <v>674</v>
      </c>
    </row>
    <row r="24" spans="1:1" ht="9.75" hidden="1" customHeight="1" x14ac:dyDescent="0.2">
      <c r="A24" s="94"/>
    </row>
    <row r="25" spans="1:1" ht="1.5" customHeight="1" x14ac:dyDescent="0.2">
      <c r="A25" s="95"/>
    </row>
    <row r="26" spans="1:1" ht="28.9" customHeight="1" x14ac:dyDescent="0.2">
      <c r="A26" s="93" t="s">
        <v>80</v>
      </c>
    </row>
    <row r="27" spans="1:1" ht="96" customHeight="1" x14ac:dyDescent="0.2">
      <c r="A27" s="94" t="s">
        <v>339</v>
      </c>
    </row>
    <row r="28" spans="1:1" ht="55.5" hidden="1" customHeight="1" x14ac:dyDescent="0.2">
      <c r="A28" s="94"/>
    </row>
    <row r="29" spans="1:1" ht="5.85" customHeight="1" x14ac:dyDescent="0.2">
      <c r="A29" s="95"/>
    </row>
  </sheetData>
  <pageMargins left="0.39370078740157499" right="0.39370078740157499" top="0.39370078740157499" bottom="0.39370078740157499" header="0" footer="0"/>
  <pageSetup paperSize="9" fitToHeight="0" orientation="portrait" r:id="rId1"/>
  <headerFooter>
    <oddFooter>&amp;C&amp;"B Mitra,Regular"5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37"/>
  <sheetViews>
    <sheetView rightToLeft="1" view="pageBreakPreview" zoomScale="106" zoomScaleNormal="100" zoomScaleSheetLayoutView="106" workbookViewId="0">
      <selection activeCell="B15" sqref="B15"/>
    </sheetView>
  </sheetViews>
  <sheetFormatPr defaultRowHeight="12.75" x14ac:dyDescent="0.2"/>
  <cols>
    <col min="1" max="1" width="60.5703125" style="59" bestFit="1" customWidth="1"/>
    <col min="2" max="2" width="101.5703125" style="59" customWidth="1"/>
    <col min="3" max="16384" width="9.140625" style="59"/>
  </cols>
  <sheetData>
    <row r="1" spans="1:2" ht="17.850000000000001" customHeight="1" x14ac:dyDescent="0.2">
      <c r="A1" s="258" t="str">
        <f>'مبنای تهیه صورت مالی 1  (2)'!A1</f>
        <v>صندوق سرمایه گذاری در اوراق بهادار با درآمد ثابت نشان هامرز</v>
      </c>
      <c r="B1" s="258"/>
    </row>
    <row r="2" spans="1:2" ht="17.850000000000001" hidden="1" customHeight="1" x14ac:dyDescent="0.2">
      <c r="A2" s="258" t="str">
        <f>'[1]مبنای تهیه صورت مالی 1'!A2</f>
        <v>گزارش مالی میان‌دوره‌ای</v>
      </c>
      <c r="B2" s="258"/>
    </row>
    <row r="3" spans="1:2" ht="17.100000000000001" customHeight="1" x14ac:dyDescent="0.2">
      <c r="A3" s="258" t="str">
        <f>'[1]مبنای تهیه صورت مالی 1'!A3</f>
        <v>یادداشت‌های توضیحی صورت‌های مالی</v>
      </c>
      <c r="B3" s="258"/>
    </row>
    <row r="4" spans="1:2" ht="17.850000000000001" customHeight="1" x14ac:dyDescent="0.2">
      <c r="A4" s="258" t="str">
        <f>'مبنای تهیه صورت مالی 1  (2)'!A4</f>
        <v xml:space="preserve"> دوره مالی شش ماهه منتهی به 31خرداد1403</v>
      </c>
      <c r="B4" s="258"/>
    </row>
    <row r="5" spans="1:2" ht="23.45" customHeight="1" x14ac:dyDescent="0.2">
      <c r="A5" s="259" t="s">
        <v>340</v>
      </c>
      <c r="B5" s="259"/>
    </row>
    <row r="6" spans="1:2" ht="28.5" customHeight="1" thickBot="1" x14ac:dyDescent="0.25">
      <c r="A6" s="257" t="s">
        <v>341</v>
      </c>
      <c r="B6" s="257"/>
    </row>
    <row r="7" spans="1:2" ht="23.25" customHeight="1" thickTop="1" x14ac:dyDescent="0.2">
      <c r="A7" s="98" t="s">
        <v>342</v>
      </c>
      <c r="B7" s="99" t="s">
        <v>343</v>
      </c>
    </row>
    <row r="8" spans="1:2" ht="48" x14ac:dyDescent="0.2">
      <c r="A8" s="100" t="s">
        <v>344</v>
      </c>
      <c r="B8" s="101" t="s">
        <v>345</v>
      </c>
    </row>
    <row r="9" spans="1:2" ht="48" x14ac:dyDescent="0.2">
      <c r="A9" s="102" t="s">
        <v>346</v>
      </c>
      <c r="B9" s="103" t="s">
        <v>675</v>
      </c>
    </row>
    <row r="10" spans="1:2" ht="23.25" customHeight="1" x14ac:dyDescent="0.2">
      <c r="A10" s="250" t="s">
        <v>347</v>
      </c>
      <c r="B10" s="251" t="s">
        <v>348</v>
      </c>
    </row>
    <row r="11" spans="1:2" ht="23.25" customHeight="1" x14ac:dyDescent="0.2">
      <c r="A11" s="250"/>
      <c r="B11" s="251"/>
    </row>
    <row r="12" spans="1:2" ht="23.25" customHeight="1" x14ac:dyDescent="0.2">
      <c r="A12" s="250"/>
      <c r="B12" s="251"/>
    </row>
    <row r="13" spans="1:2" ht="48" x14ac:dyDescent="0.2">
      <c r="A13" s="102" t="s">
        <v>349</v>
      </c>
      <c r="B13" s="103" t="s">
        <v>509</v>
      </c>
    </row>
    <row r="14" spans="1:2" ht="23.25" customHeight="1" x14ac:dyDescent="0.2">
      <c r="A14" s="100" t="s">
        <v>350</v>
      </c>
      <c r="B14" s="101" t="s">
        <v>379</v>
      </c>
    </row>
    <row r="15" spans="1:2" ht="23.25" customHeight="1" x14ac:dyDescent="0.2">
      <c r="A15" s="102" t="s">
        <v>351</v>
      </c>
      <c r="B15" s="103" t="s">
        <v>676</v>
      </c>
    </row>
    <row r="16" spans="1:2" ht="23.25" customHeight="1" x14ac:dyDescent="0.2">
      <c r="A16" s="100" t="s">
        <v>352</v>
      </c>
      <c r="B16" s="104" t="s">
        <v>353</v>
      </c>
    </row>
    <row r="17" spans="1:2" ht="23.25" customHeight="1" x14ac:dyDescent="0.2">
      <c r="A17" s="102" t="s">
        <v>354</v>
      </c>
      <c r="B17" s="103" t="s">
        <v>355</v>
      </c>
    </row>
    <row r="18" spans="1:2" ht="23.25" customHeight="1" x14ac:dyDescent="0.2">
      <c r="A18" s="100" t="s">
        <v>356</v>
      </c>
      <c r="B18" s="101" t="s">
        <v>357</v>
      </c>
    </row>
    <row r="19" spans="1:2" ht="23.25" customHeight="1" x14ac:dyDescent="0.2">
      <c r="A19" s="252" t="s">
        <v>358</v>
      </c>
      <c r="B19" s="253" t="s">
        <v>508</v>
      </c>
    </row>
    <row r="20" spans="1:2" ht="70.5" customHeight="1" x14ac:dyDescent="0.2">
      <c r="A20" s="252"/>
      <c r="B20" s="253"/>
    </row>
    <row r="21" spans="1:2" ht="23.25" customHeight="1" x14ac:dyDescent="0.2">
      <c r="A21" s="100" t="s">
        <v>359</v>
      </c>
      <c r="B21" s="101" t="s">
        <v>360</v>
      </c>
    </row>
    <row r="22" spans="1:2" ht="23.25" customHeight="1" thickBot="1" x14ac:dyDescent="0.25">
      <c r="A22" s="155" t="s">
        <v>473</v>
      </c>
      <c r="B22" s="156" t="s">
        <v>474</v>
      </c>
    </row>
    <row r="23" spans="1:2" ht="16.5" customHeight="1" thickTop="1" x14ac:dyDescent="0.2">
      <c r="A23" s="105"/>
      <c r="B23" s="105"/>
    </row>
    <row r="24" spans="1:2" ht="24" customHeight="1" x14ac:dyDescent="0.2">
      <c r="A24" s="254" t="s">
        <v>81</v>
      </c>
      <c r="B24" s="254"/>
    </row>
    <row r="25" spans="1:2" ht="38.450000000000003" customHeight="1" x14ac:dyDescent="0.2">
      <c r="A25" s="255" t="s">
        <v>82</v>
      </c>
      <c r="B25" s="255"/>
    </row>
    <row r="26" spans="1:2" ht="25.5" customHeight="1" x14ac:dyDescent="0.2">
      <c r="A26" s="255"/>
      <c r="B26" s="255"/>
    </row>
    <row r="27" spans="1:2" ht="5.85" customHeight="1" x14ac:dyDescent="0.2">
      <c r="A27" s="95"/>
    </row>
    <row r="28" spans="1:2" ht="26.25" x14ac:dyDescent="0.2">
      <c r="A28" s="254" t="s">
        <v>83</v>
      </c>
      <c r="B28" s="254"/>
    </row>
    <row r="29" spans="1:2" ht="61.5" customHeight="1" x14ac:dyDescent="0.2">
      <c r="A29" s="255" t="s">
        <v>84</v>
      </c>
      <c r="B29" s="255"/>
    </row>
    <row r="30" spans="1:2" ht="5.85" customHeight="1" x14ac:dyDescent="0.2">
      <c r="A30" s="95"/>
    </row>
    <row r="31" spans="1:2" ht="21.75" customHeight="1" x14ac:dyDescent="0.2">
      <c r="A31" s="254" t="s">
        <v>85</v>
      </c>
      <c r="B31" s="254"/>
    </row>
    <row r="32" spans="1:2" ht="72.599999999999994" customHeight="1" x14ac:dyDescent="0.2">
      <c r="A32" s="255" t="s">
        <v>86</v>
      </c>
      <c r="B32" s="255"/>
    </row>
    <row r="33" spans="1:2" ht="72.75" customHeight="1" x14ac:dyDescent="0.2">
      <c r="A33" s="255"/>
      <c r="B33" s="255"/>
    </row>
    <row r="34" spans="1:2" ht="5.85" customHeight="1" x14ac:dyDescent="0.2">
      <c r="A34" s="95"/>
    </row>
    <row r="35" spans="1:2" s="145" customFormat="1" ht="23.65" customHeight="1" x14ac:dyDescent="0.2">
      <c r="A35" s="256" t="s">
        <v>87</v>
      </c>
      <c r="B35" s="256"/>
    </row>
    <row r="36" spans="1:2" s="145" customFormat="1" ht="54.75" customHeight="1" x14ac:dyDescent="0.2">
      <c r="A36" s="249" t="s">
        <v>402</v>
      </c>
      <c r="B36" s="249"/>
    </row>
    <row r="37" spans="1:2" s="145" customFormat="1" ht="71.25" customHeight="1" x14ac:dyDescent="0.2">
      <c r="A37" s="249"/>
      <c r="B37" s="249"/>
    </row>
  </sheetData>
  <mergeCells count="18">
    <mergeCell ref="A6:B6"/>
    <mergeCell ref="A1:B1"/>
    <mergeCell ref="A2:B2"/>
    <mergeCell ref="A3:B3"/>
    <mergeCell ref="A4:B4"/>
    <mergeCell ref="A5:B5"/>
    <mergeCell ref="A36:B37"/>
    <mergeCell ref="A10:A12"/>
    <mergeCell ref="B10:B12"/>
    <mergeCell ref="A19:A20"/>
    <mergeCell ref="B19:B20"/>
    <mergeCell ref="A24:B24"/>
    <mergeCell ref="A25:B26"/>
    <mergeCell ref="A28:B28"/>
    <mergeCell ref="A29:B29"/>
    <mergeCell ref="A31:B31"/>
    <mergeCell ref="A32:B33"/>
    <mergeCell ref="A35:B35"/>
  </mergeCells>
  <pageMargins left="0.39370078740157499" right="0.39370078740157499" top="0.98425196850393704" bottom="0.39370078740157499" header="0" footer="0"/>
  <pageSetup paperSize="9" scale="61" fitToHeight="0" orientation="portrait" r:id="rId1"/>
  <headerFooter>
    <oddFooter>&amp;C&amp;"B Mitra,Regular"6</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9"/>
  <sheetViews>
    <sheetView rightToLeft="1" workbookViewId="0">
      <selection sqref="A1:L1"/>
    </sheetView>
  </sheetViews>
  <sheetFormatPr defaultRowHeight="12.75" x14ac:dyDescent="0.2"/>
  <cols>
    <col min="1" max="1" width="16.140625" customWidth="1"/>
    <col min="2" max="2" width="1" customWidth="1"/>
    <col min="3" max="3" width="12" customWidth="1"/>
    <col min="4" max="4" width="1" customWidth="1"/>
    <col min="5" max="5" width="13.28515625" customWidth="1"/>
    <col min="6" max="6" width="0.85546875" customWidth="1"/>
    <col min="7" max="7" width="13.28515625" customWidth="1"/>
    <col min="8" max="8" width="1" customWidth="1"/>
    <col min="9" max="9" width="12" customWidth="1"/>
    <col min="10" max="10" width="1" customWidth="1"/>
    <col min="11" max="11" width="27.140625" customWidth="1"/>
    <col min="12" max="12" width="0.140625" customWidth="1"/>
  </cols>
  <sheetData>
    <row r="1" spans="1:12" ht="17.850000000000001" customHeight="1" x14ac:dyDescent="0.2">
      <c r="A1" s="227" t="s">
        <v>0</v>
      </c>
      <c r="B1" s="227"/>
      <c r="C1" s="227"/>
      <c r="D1" s="227"/>
      <c r="E1" s="227"/>
      <c r="F1" s="227"/>
      <c r="G1" s="227"/>
      <c r="H1" s="227"/>
      <c r="I1" s="227"/>
      <c r="J1" s="227"/>
      <c r="K1" s="227"/>
      <c r="L1" s="227"/>
    </row>
    <row r="2" spans="1:12" ht="17.100000000000001" customHeight="1" x14ac:dyDescent="0.2">
      <c r="A2" s="227" t="s">
        <v>1</v>
      </c>
      <c r="B2" s="227"/>
      <c r="C2" s="227"/>
      <c r="D2" s="227"/>
      <c r="E2" s="227"/>
      <c r="F2" s="227"/>
      <c r="G2" s="227"/>
      <c r="H2" s="227"/>
      <c r="I2" s="227"/>
      <c r="J2" s="227"/>
      <c r="K2" s="227"/>
      <c r="L2" s="227"/>
    </row>
    <row r="3" spans="1:12" ht="17.850000000000001" customHeight="1" x14ac:dyDescent="0.2">
      <c r="A3" s="227" t="s">
        <v>2</v>
      </c>
      <c r="B3" s="227"/>
      <c r="C3" s="227"/>
      <c r="D3" s="227"/>
      <c r="E3" s="227"/>
      <c r="F3" s="227"/>
      <c r="G3" s="227"/>
      <c r="H3" s="227"/>
      <c r="I3" s="227"/>
      <c r="J3" s="227"/>
      <c r="K3" s="227"/>
      <c r="L3" s="227"/>
    </row>
    <row r="4" spans="1:12" ht="22.9" customHeight="1" x14ac:dyDescent="0.2">
      <c r="A4" s="241" t="s">
        <v>88</v>
      </c>
      <c r="B4" s="241"/>
      <c r="C4" s="241"/>
      <c r="D4" s="241"/>
      <c r="E4" s="241"/>
      <c r="F4" s="241"/>
      <c r="G4" s="241"/>
      <c r="H4" s="241"/>
      <c r="I4" s="241"/>
      <c r="J4" s="241"/>
      <c r="K4" s="241"/>
      <c r="L4" s="241"/>
    </row>
    <row r="5" spans="1:12" ht="17.850000000000001" customHeight="1" x14ac:dyDescent="0.2">
      <c r="A5" s="241" t="s">
        <v>89</v>
      </c>
      <c r="B5" s="241"/>
      <c r="C5" s="241"/>
      <c r="D5" s="241"/>
      <c r="E5" s="241"/>
      <c r="F5" s="241"/>
      <c r="G5" s="241"/>
      <c r="H5" s="241"/>
      <c r="I5" s="241"/>
      <c r="J5" s="241"/>
      <c r="K5" s="241"/>
      <c r="L5" s="241"/>
    </row>
    <row r="6" spans="1:12" ht="17.850000000000001" customHeight="1" x14ac:dyDescent="0.2">
      <c r="A6" s="241"/>
      <c r="B6" s="241"/>
      <c r="C6" s="260" t="s">
        <v>38</v>
      </c>
      <c r="D6" s="260"/>
      <c r="E6" s="260"/>
      <c r="F6" s="260"/>
      <c r="G6" s="260"/>
      <c r="H6" s="23"/>
      <c r="I6" s="260" t="s">
        <v>22</v>
      </c>
      <c r="J6" s="260"/>
      <c r="K6" s="260"/>
      <c r="L6" s="260"/>
    </row>
    <row r="7" spans="1:12" ht="17.100000000000001" customHeight="1" x14ac:dyDescent="0.2">
      <c r="A7" s="261" t="s">
        <v>90</v>
      </c>
      <c r="B7" s="261"/>
      <c r="C7" s="261"/>
      <c r="D7" s="261"/>
      <c r="E7" s="261"/>
      <c r="F7" s="261"/>
      <c r="G7" s="261"/>
      <c r="H7" s="261"/>
      <c r="I7" s="261"/>
      <c r="J7" s="261"/>
      <c r="K7" s="261"/>
      <c r="L7" s="261"/>
    </row>
    <row r="8" spans="1:12" ht="34.700000000000003" customHeight="1" x14ac:dyDescent="0.2">
      <c r="A8" s="26" t="s">
        <v>91</v>
      </c>
      <c r="C8" s="26" t="s">
        <v>92</v>
      </c>
      <c r="E8" s="26" t="s">
        <v>93</v>
      </c>
      <c r="G8" s="26" t="s">
        <v>94</v>
      </c>
      <c r="I8" s="26" t="s">
        <v>95</v>
      </c>
      <c r="K8" s="260" t="s">
        <v>96</v>
      </c>
      <c r="L8" s="260"/>
    </row>
    <row r="9" spans="1:12" ht="17.850000000000001" customHeight="1" x14ac:dyDescent="0.2">
      <c r="A9" s="241" t="s">
        <v>97</v>
      </c>
      <c r="B9" s="241"/>
      <c r="C9" s="241"/>
      <c r="D9" s="241"/>
      <c r="E9" s="241"/>
      <c r="F9" s="241"/>
      <c r="G9" s="241"/>
      <c r="H9" s="241"/>
      <c r="I9" s="241"/>
      <c r="J9" s="241"/>
      <c r="K9" s="241"/>
      <c r="L9" s="241"/>
    </row>
  </sheetData>
  <mergeCells count="11">
    <mergeCell ref="A1:L1"/>
    <mergeCell ref="A2:L2"/>
    <mergeCell ref="A3:L3"/>
    <mergeCell ref="A4:L4"/>
    <mergeCell ref="A5:L5"/>
    <mergeCell ref="A9:L9"/>
    <mergeCell ref="A6:B6"/>
    <mergeCell ref="C6:G6"/>
    <mergeCell ref="I6:L6"/>
    <mergeCell ref="A7:L7"/>
    <mergeCell ref="K8:L8"/>
  </mergeCells>
  <pageMargins left="0.39370078740157499" right="0.39370078740157499" top="0.39370078740157499" bottom="0.39370078740157499"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48"/>
  <sheetViews>
    <sheetView rightToLeft="1" workbookViewId="0">
      <selection activeCell="O7" sqref="O7:Q7"/>
    </sheetView>
  </sheetViews>
  <sheetFormatPr defaultRowHeight="12.75" x14ac:dyDescent="0.2"/>
  <cols>
    <col min="1" max="1" width="53.42578125" customWidth="1"/>
    <col min="2" max="2" width="0.85546875" customWidth="1"/>
    <col min="3" max="3" width="9.85546875" bestFit="1" customWidth="1"/>
    <col min="4" max="4" width="0.85546875" customWidth="1"/>
    <col min="5" max="5" width="14.85546875" customWidth="1"/>
    <col min="6" max="6" width="0.85546875" customWidth="1"/>
    <col min="7" max="7" width="13.85546875" customWidth="1"/>
    <col min="8" max="8" width="0.85546875" customWidth="1"/>
    <col min="9" max="9" width="8.42578125" bestFit="1" customWidth="1"/>
    <col min="10" max="10" width="0.85546875" customWidth="1"/>
    <col min="11" max="11" width="18.7109375" customWidth="1"/>
    <col min="12" max="12" width="0.85546875" customWidth="1"/>
    <col min="13" max="13" width="20.7109375" customWidth="1"/>
    <col min="14" max="14" width="0.85546875" customWidth="1"/>
    <col min="15" max="15" width="18.7109375" customWidth="1"/>
    <col min="16" max="16" width="0.85546875" customWidth="1"/>
    <col min="17" max="17" width="20.7109375" customWidth="1"/>
  </cols>
  <sheetData>
    <row r="1" spans="1:17" ht="21.75" x14ac:dyDescent="0.2">
      <c r="A1" s="233" t="str">
        <f>'مبنای تهیه صورت مالی 2 '!A1:B1</f>
        <v>صندوق سرمایه گذاری در اوراق بهادار با درآمد ثابت نشان هامرز</v>
      </c>
      <c r="B1" s="233"/>
      <c r="C1" s="233"/>
      <c r="D1" s="233"/>
      <c r="E1" s="233"/>
      <c r="F1" s="233"/>
      <c r="G1" s="233"/>
      <c r="H1" s="233"/>
      <c r="I1" s="233"/>
      <c r="J1" s="233"/>
      <c r="K1" s="233"/>
      <c r="L1" s="233"/>
      <c r="M1" s="233"/>
      <c r="N1" s="233"/>
      <c r="O1" s="233"/>
      <c r="P1" s="233"/>
      <c r="Q1" s="233"/>
    </row>
    <row r="2" spans="1:17" ht="21.75" hidden="1" x14ac:dyDescent="0.2">
      <c r="A2" s="233" t="str">
        <f>'مبنای تهیه صورت مالی 2 '!A2:B2</f>
        <v>گزارش مالی میان‌دوره‌ای</v>
      </c>
      <c r="B2" s="233"/>
      <c r="C2" s="233"/>
      <c r="D2" s="233"/>
      <c r="E2" s="233"/>
      <c r="F2" s="233"/>
      <c r="G2" s="233"/>
      <c r="H2" s="233"/>
      <c r="I2" s="233"/>
      <c r="J2" s="233"/>
      <c r="K2" s="233"/>
      <c r="L2" s="233"/>
      <c r="M2" s="233"/>
    </row>
    <row r="3" spans="1:17" ht="21.75" x14ac:dyDescent="0.2">
      <c r="A3" s="233" t="s">
        <v>1</v>
      </c>
      <c r="B3" s="233"/>
      <c r="C3" s="233"/>
      <c r="D3" s="233"/>
      <c r="E3" s="233"/>
      <c r="F3" s="233"/>
      <c r="G3" s="233"/>
      <c r="H3" s="233"/>
      <c r="I3" s="233"/>
      <c r="J3" s="233"/>
      <c r="K3" s="233"/>
      <c r="L3" s="233"/>
      <c r="M3" s="233"/>
      <c r="N3" s="233"/>
      <c r="O3" s="233"/>
      <c r="P3" s="233"/>
      <c r="Q3" s="233"/>
    </row>
    <row r="4" spans="1:17" ht="21.75" x14ac:dyDescent="0.2">
      <c r="A4" s="233" t="str">
        <f>'مبنای تهیه صورت مالی 2 '!A4:B4</f>
        <v xml:space="preserve"> دوره مالی شش ماهه منتهی به 31خرداد1403</v>
      </c>
      <c r="B4" s="233"/>
      <c r="C4" s="233"/>
      <c r="D4" s="233"/>
      <c r="E4" s="233"/>
      <c r="F4" s="233"/>
      <c r="G4" s="233"/>
      <c r="H4" s="233"/>
      <c r="I4" s="233"/>
      <c r="J4" s="233"/>
      <c r="K4" s="233"/>
      <c r="L4" s="233"/>
      <c r="M4" s="233"/>
      <c r="N4" s="233"/>
      <c r="O4" s="233"/>
      <c r="P4" s="233"/>
      <c r="Q4" s="233"/>
    </row>
    <row r="5" spans="1:17" ht="21.75" x14ac:dyDescent="0.2">
      <c r="A5" s="241" t="s">
        <v>406</v>
      </c>
      <c r="B5" s="273"/>
      <c r="C5" s="273"/>
      <c r="D5" s="241"/>
      <c r="E5" s="241"/>
      <c r="F5" s="241"/>
      <c r="G5" s="241"/>
      <c r="H5" s="241"/>
      <c r="I5" s="241"/>
      <c r="J5" s="241"/>
      <c r="K5" s="241"/>
      <c r="L5" s="241"/>
      <c r="M5" s="241"/>
      <c r="O5" s="160">
        <f>K10</f>
        <v>3150355136979</v>
      </c>
      <c r="P5" s="68"/>
      <c r="Q5" s="160">
        <f>O10</f>
        <v>256129295958</v>
      </c>
    </row>
    <row r="6" spans="1:17" ht="21.75" x14ac:dyDescent="0.2">
      <c r="I6" s="4" t="s">
        <v>20</v>
      </c>
      <c r="K6" s="271" t="s">
        <v>503</v>
      </c>
      <c r="L6" s="271"/>
      <c r="M6" s="271"/>
      <c r="O6" s="271" t="s">
        <v>504</v>
      </c>
      <c r="P6" s="271"/>
      <c r="Q6" s="271"/>
    </row>
    <row r="7" spans="1:17" ht="21.75" x14ac:dyDescent="0.2">
      <c r="I7" s="2"/>
      <c r="K7" s="272" t="s">
        <v>23</v>
      </c>
      <c r="L7" s="272"/>
      <c r="M7" s="272"/>
      <c r="O7" s="272" t="s">
        <v>23</v>
      </c>
      <c r="P7" s="272"/>
      <c r="Q7" s="272"/>
    </row>
    <row r="8" spans="1:17" ht="21.75" x14ac:dyDescent="0.2">
      <c r="A8" s="263" t="s">
        <v>470</v>
      </c>
      <c r="B8" s="263"/>
      <c r="C8" s="263"/>
      <c r="D8" s="263"/>
      <c r="E8" s="263"/>
      <c r="F8" s="263"/>
      <c r="G8" s="263"/>
      <c r="I8" s="128" t="s">
        <v>369</v>
      </c>
      <c r="K8" s="262">
        <f>K46</f>
        <v>3150355136979</v>
      </c>
      <c r="L8" s="262"/>
      <c r="M8" s="262"/>
      <c r="O8" s="262">
        <f>O46</f>
        <v>256129295958</v>
      </c>
      <c r="P8" s="262"/>
      <c r="Q8" s="262"/>
    </row>
    <row r="9" spans="1:17" ht="21.75" hidden="1" customHeight="1" x14ac:dyDescent="0.2">
      <c r="A9" s="263" t="s">
        <v>99</v>
      </c>
      <c r="B9" s="263"/>
      <c r="C9" s="263"/>
      <c r="D9" s="263"/>
      <c r="E9" s="263"/>
      <c r="F9" s="263"/>
      <c r="G9" s="263"/>
      <c r="I9" s="1" t="s">
        <v>100</v>
      </c>
      <c r="K9" s="265">
        <v>0</v>
      </c>
      <c r="L9" s="265"/>
      <c r="M9" s="265"/>
      <c r="O9" s="265">
        <v>0</v>
      </c>
      <c r="P9" s="265"/>
      <c r="Q9" s="265"/>
    </row>
    <row r="10" spans="1:17" ht="22.5" thickBot="1" x14ac:dyDescent="0.25">
      <c r="K10" s="266">
        <f>SUM(K8:M9)</f>
        <v>3150355136979</v>
      </c>
      <c r="L10" s="266"/>
      <c r="M10" s="266"/>
      <c r="O10" s="266">
        <f>SUM(O8:Q9)</f>
        <v>256129295958</v>
      </c>
      <c r="P10" s="266"/>
      <c r="Q10" s="266"/>
    </row>
    <row r="11" spans="1:17" ht="22.5" thickTop="1" x14ac:dyDescent="0.2">
      <c r="A11" s="268" t="s">
        <v>471</v>
      </c>
      <c r="B11" s="269"/>
      <c r="C11" s="269"/>
      <c r="D11" s="268"/>
      <c r="E11" s="268"/>
      <c r="F11" s="268"/>
      <c r="G11" s="268"/>
      <c r="H11" s="268"/>
      <c r="I11" s="268"/>
      <c r="J11" s="268"/>
      <c r="K11" s="270"/>
      <c r="L11" s="270"/>
      <c r="M11" s="270"/>
    </row>
    <row r="12" spans="1:17" ht="21.75" customHeight="1" x14ac:dyDescent="0.2">
      <c r="C12" s="264" t="str">
        <f>K6</f>
        <v>1403/03/31</v>
      </c>
      <c r="D12" s="264"/>
      <c r="E12" s="264"/>
      <c r="F12" s="264"/>
      <c r="G12" s="264"/>
      <c r="H12" s="264"/>
      <c r="I12" s="264"/>
      <c r="J12" s="264"/>
      <c r="K12" s="264"/>
      <c r="L12" s="264"/>
      <c r="M12" s="264"/>
      <c r="O12" s="267" t="s">
        <v>504</v>
      </c>
      <c r="P12" s="264"/>
      <c r="Q12" s="264"/>
    </row>
    <row r="13" spans="1:17" ht="38.25" customHeight="1" x14ac:dyDescent="0.2">
      <c r="A13" s="24" t="s">
        <v>102</v>
      </c>
      <c r="B13" s="24"/>
      <c r="C13" s="159" t="s">
        <v>403</v>
      </c>
      <c r="E13" s="159" t="s">
        <v>103</v>
      </c>
      <c r="G13" s="159" t="s">
        <v>104</v>
      </c>
      <c r="I13" s="159" t="s">
        <v>105</v>
      </c>
      <c r="K13" s="148" t="s">
        <v>106</v>
      </c>
      <c r="M13" s="159" t="s">
        <v>107</v>
      </c>
      <c r="O13" s="159" t="s">
        <v>106</v>
      </c>
      <c r="Q13" s="159" t="s">
        <v>107</v>
      </c>
    </row>
    <row r="14" spans="1:17" ht="21.75" x14ac:dyDescent="0.2">
      <c r="E14" s="2"/>
      <c r="G14" s="2"/>
      <c r="I14" s="6" t="s">
        <v>108</v>
      </c>
      <c r="K14" s="6" t="s">
        <v>23</v>
      </c>
      <c r="M14" s="6" t="s">
        <v>108</v>
      </c>
      <c r="O14" s="6" t="s">
        <v>23</v>
      </c>
      <c r="Q14" s="6" t="s">
        <v>108</v>
      </c>
    </row>
    <row r="15" spans="1:17" ht="21" customHeight="1" x14ac:dyDescent="0.2">
      <c r="A15" s="3" t="s">
        <v>389</v>
      </c>
      <c r="C15" s="3" t="s">
        <v>404</v>
      </c>
      <c r="E15" s="82" t="s">
        <v>536</v>
      </c>
      <c r="I15" s="109">
        <v>0</v>
      </c>
      <c r="K15" s="30">
        <v>2397002</v>
      </c>
      <c r="M15" s="109">
        <v>0</v>
      </c>
      <c r="O15" s="30">
        <v>81780</v>
      </c>
      <c r="Q15" s="109">
        <v>0</v>
      </c>
    </row>
    <row r="16" spans="1:17" ht="21" customHeight="1" x14ac:dyDescent="0.2">
      <c r="A16" s="3" t="s">
        <v>456</v>
      </c>
      <c r="C16" s="3" t="s">
        <v>404</v>
      </c>
      <c r="E16" s="82" t="s">
        <v>537</v>
      </c>
      <c r="I16" s="109">
        <v>0</v>
      </c>
      <c r="K16" s="30">
        <v>500000</v>
      </c>
      <c r="M16" s="109">
        <v>0</v>
      </c>
      <c r="O16" s="30">
        <v>2606720</v>
      </c>
      <c r="Q16" s="109" t="s">
        <v>362</v>
      </c>
    </row>
    <row r="17" spans="1:17" ht="21" customHeight="1" x14ac:dyDescent="0.2">
      <c r="A17" s="3" t="s">
        <v>457</v>
      </c>
      <c r="C17" s="3" t="s">
        <v>404</v>
      </c>
      <c r="E17" s="82" t="s">
        <v>429</v>
      </c>
      <c r="I17" s="109">
        <v>0</v>
      </c>
      <c r="K17" s="30">
        <v>1013364</v>
      </c>
      <c r="M17" s="109">
        <v>0</v>
      </c>
      <c r="O17" s="30">
        <v>2117184</v>
      </c>
      <c r="Q17" s="109" t="s">
        <v>362</v>
      </c>
    </row>
    <row r="18" spans="1:17" ht="21" customHeight="1" x14ac:dyDescent="0.2">
      <c r="A18" s="3" t="s">
        <v>420</v>
      </c>
      <c r="C18" s="3" t="s">
        <v>404</v>
      </c>
      <c r="E18" s="82" t="s">
        <v>459</v>
      </c>
      <c r="I18" s="109">
        <v>0</v>
      </c>
      <c r="K18" s="30">
        <v>0</v>
      </c>
      <c r="M18" s="109">
        <v>0</v>
      </c>
      <c r="O18" s="30">
        <v>18043461</v>
      </c>
      <c r="Q18" s="109" t="s">
        <v>449</v>
      </c>
    </row>
    <row r="19" spans="1:17" ht="21" customHeight="1" x14ac:dyDescent="0.2">
      <c r="A19" s="3" t="s">
        <v>439</v>
      </c>
      <c r="C19" s="3" t="s">
        <v>404</v>
      </c>
      <c r="E19" s="82" t="s">
        <v>440</v>
      </c>
      <c r="I19" s="109">
        <v>0</v>
      </c>
      <c r="K19" s="30">
        <v>1762494810</v>
      </c>
      <c r="M19" s="109" t="s">
        <v>441</v>
      </c>
      <c r="O19" s="30">
        <v>1195652566</v>
      </c>
      <c r="Q19" s="109" t="s">
        <v>562</v>
      </c>
    </row>
    <row r="20" spans="1:17" ht="21" customHeight="1" x14ac:dyDescent="0.2">
      <c r="A20" s="3" t="s">
        <v>510</v>
      </c>
      <c r="C20" s="3" t="s">
        <v>404</v>
      </c>
      <c r="E20" s="82" t="s">
        <v>538</v>
      </c>
      <c r="I20" s="109">
        <v>0</v>
      </c>
      <c r="K20" s="30">
        <v>5180998511</v>
      </c>
      <c r="M20" s="109" t="s">
        <v>477</v>
      </c>
      <c r="O20" s="30">
        <v>24694247</v>
      </c>
      <c r="Q20" s="109" t="s">
        <v>449</v>
      </c>
    </row>
    <row r="21" spans="1:17" ht="21" customHeight="1" x14ac:dyDescent="0.2">
      <c r="A21" s="3" t="s">
        <v>511</v>
      </c>
      <c r="C21" s="82" t="s">
        <v>405</v>
      </c>
      <c r="E21" s="82" t="s">
        <v>538</v>
      </c>
      <c r="I21" s="109">
        <v>21</v>
      </c>
      <c r="K21" s="30">
        <v>0</v>
      </c>
      <c r="M21" s="109" t="s">
        <v>362</v>
      </c>
      <c r="O21" s="30">
        <v>14560000000</v>
      </c>
      <c r="Q21" s="109" t="s">
        <v>563</v>
      </c>
    </row>
    <row r="22" spans="1:17" ht="21" customHeight="1" x14ac:dyDescent="0.2">
      <c r="A22" s="3" t="s">
        <v>512</v>
      </c>
      <c r="C22" s="82" t="s">
        <v>405</v>
      </c>
      <c r="E22" s="82" t="s">
        <v>539</v>
      </c>
      <c r="I22" s="109">
        <v>25</v>
      </c>
      <c r="K22" s="30">
        <v>0</v>
      </c>
      <c r="M22" s="109" t="s">
        <v>362</v>
      </c>
      <c r="O22" s="30">
        <v>22000000000</v>
      </c>
      <c r="Q22" s="109" t="s">
        <v>564</v>
      </c>
    </row>
    <row r="23" spans="1:17" ht="21" customHeight="1" x14ac:dyDescent="0.2">
      <c r="A23" s="3" t="s">
        <v>513</v>
      </c>
      <c r="C23" s="82" t="s">
        <v>405</v>
      </c>
      <c r="E23" s="82" t="s">
        <v>539</v>
      </c>
      <c r="I23" s="109">
        <v>25</v>
      </c>
      <c r="K23" s="30">
        <v>0</v>
      </c>
      <c r="M23" s="109" t="s">
        <v>362</v>
      </c>
      <c r="O23" s="30">
        <v>7596000000</v>
      </c>
      <c r="Q23" s="109" t="s">
        <v>565</v>
      </c>
    </row>
    <row r="24" spans="1:17" ht="21" customHeight="1" x14ac:dyDescent="0.2">
      <c r="A24" s="3" t="s">
        <v>514</v>
      </c>
      <c r="C24" s="3" t="s">
        <v>404</v>
      </c>
      <c r="E24" s="82" t="s">
        <v>540</v>
      </c>
      <c r="I24" s="109">
        <v>0</v>
      </c>
      <c r="K24" s="30">
        <v>1648140580</v>
      </c>
      <c r="M24" s="109" t="s">
        <v>441</v>
      </c>
      <c r="O24" s="30">
        <v>100000</v>
      </c>
      <c r="Q24" s="109" t="s">
        <v>362</v>
      </c>
    </row>
    <row r="25" spans="1:17" ht="21" customHeight="1" x14ac:dyDescent="0.2">
      <c r="A25" s="3" t="s">
        <v>515</v>
      </c>
      <c r="C25" s="82" t="s">
        <v>405</v>
      </c>
      <c r="E25" s="82" t="s">
        <v>539</v>
      </c>
      <c r="I25" s="109">
        <v>25</v>
      </c>
      <c r="K25" s="30">
        <v>0</v>
      </c>
      <c r="M25" s="109" t="s">
        <v>362</v>
      </c>
      <c r="O25" s="30">
        <v>22000000000</v>
      </c>
      <c r="Q25" s="109" t="s">
        <v>564</v>
      </c>
    </row>
    <row r="26" spans="1:17" ht="21" customHeight="1" x14ac:dyDescent="0.2">
      <c r="A26" s="3" t="s">
        <v>516</v>
      </c>
      <c r="C26" s="82" t="s">
        <v>405</v>
      </c>
      <c r="E26" s="82" t="s">
        <v>541</v>
      </c>
      <c r="I26" s="109">
        <v>25</v>
      </c>
      <c r="K26" s="30">
        <v>0</v>
      </c>
      <c r="M26" s="109" t="s">
        <v>362</v>
      </c>
      <c r="O26" s="30">
        <v>40887000000</v>
      </c>
      <c r="Q26" s="109" t="s">
        <v>566</v>
      </c>
    </row>
    <row r="27" spans="1:17" ht="21" customHeight="1" x14ac:dyDescent="0.2">
      <c r="A27" s="3" t="s">
        <v>517</v>
      </c>
      <c r="C27" s="82" t="s">
        <v>405</v>
      </c>
      <c r="E27" s="82" t="s">
        <v>541</v>
      </c>
      <c r="I27" s="109">
        <v>25</v>
      </c>
      <c r="K27" s="30">
        <v>0</v>
      </c>
      <c r="M27" s="109" t="s">
        <v>362</v>
      </c>
      <c r="O27" s="30">
        <v>40883000000</v>
      </c>
      <c r="Q27" s="109" t="s">
        <v>566</v>
      </c>
    </row>
    <row r="28" spans="1:17" ht="21" customHeight="1" x14ac:dyDescent="0.2">
      <c r="A28" s="3" t="s">
        <v>518</v>
      </c>
      <c r="C28" s="82" t="s">
        <v>405</v>
      </c>
      <c r="E28" s="82" t="s">
        <v>541</v>
      </c>
      <c r="G28" t="s">
        <v>361</v>
      </c>
      <c r="I28" s="109">
        <v>25</v>
      </c>
      <c r="K28" s="30">
        <v>0</v>
      </c>
      <c r="M28" s="109" t="s">
        <v>362</v>
      </c>
      <c r="O28" s="30">
        <v>40880000000</v>
      </c>
      <c r="Q28" s="109" t="s">
        <v>566</v>
      </c>
    </row>
    <row r="29" spans="1:17" ht="21" customHeight="1" x14ac:dyDescent="0.2">
      <c r="A29" s="3" t="s">
        <v>519</v>
      </c>
      <c r="B29" s="3"/>
      <c r="C29" s="3" t="s">
        <v>404</v>
      </c>
      <c r="E29" s="82" t="s">
        <v>542</v>
      </c>
      <c r="G29" s="108" t="s">
        <v>361</v>
      </c>
      <c r="I29" s="109" t="s">
        <v>362</v>
      </c>
      <c r="K29" s="30">
        <v>92712</v>
      </c>
      <c r="M29" s="109" t="s">
        <v>362</v>
      </c>
      <c r="O29" s="30">
        <v>0</v>
      </c>
      <c r="P29" s="30"/>
      <c r="Q29" s="109" t="s">
        <v>362</v>
      </c>
    </row>
    <row r="30" spans="1:17" ht="21" customHeight="1" x14ac:dyDescent="0.2">
      <c r="A30" s="3" t="s">
        <v>520</v>
      </c>
      <c r="B30" s="3"/>
      <c r="C30" s="82" t="s">
        <v>405</v>
      </c>
      <c r="E30" s="82" t="s">
        <v>542</v>
      </c>
      <c r="G30" s="82" t="s">
        <v>390</v>
      </c>
      <c r="I30" s="109" t="s">
        <v>543</v>
      </c>
      <c r="K30" s="30">
        <v>0</v>
      </c>
      <c r="M30" s="109" t="s">
        <v>362</v>
      </c>
      <c r="O30" s="30">
        <v>66080000000</v>
      </c>
      <c r="P30" s="30"/>
      <c r="Q30" s="109" t="s">
        <v>567</v>
      </c>
    </row>
    <row r="31" spans="1:17" ht="21" customHeight="1" x14ac:dyDescent="0.2">
      <c r="A31" s="3" t="s">
        <v>521</v>
      </c>
      <c r="B31" s="3"/>
      <c r="C31" s="82" t="s">
        <v>405</v>
      </c>
      <c r="E31" s="82"/>
      <c r="G31" s="108" t="s">
        <v>361</v>
      </c>
      <c r="I31" s="109" t="s">
        <v>362</v>
      </c>
      <c r="K31" s="30">
        <v>16478000000</v>
      </c>
      <c r="M31" s="109" t="s">
        <v>547</v>
      </c>
      <c r="O31" s="30">
        <v>0</v>
      </c>
      <c r="P31" s="30"/>
      <c r="Q31" s="109">
        <v>0</v>
      </c>
    </row>
    <row r="32" spans="1:17" ht="21" customHeight="1" x14ac:dyDescent="0.2">
      <c r="A32" s="3" t="s">
        <v>522</v>
      </c>
      <c r="B32" s="3"/>
      <c r="C32" s="82" t="s">
        <v>405</v>
      </c>
      <c r="E32" s="82"/>
      <c r="G32" s="108" t="s">
        <v>361</v>
      </c>
      <c r="I32" s="109" t="s">
        <v>362</v>
      </c>
      <c r="K32" s="30">
        <v>26708000000</v>
      </c>
      <c r="M32" s="109" t="s">
        <v>548</v>
      </c>
      <c r="O32" s="30">
        <v>0</v>
      </c>
      <c r="P32" s="30"/>
      <c r="Q32" s="109">
        <v>0</v>
      </c>
    </row>
    <row r="33" spans="1:17" ht="21" customHeight="1" x14ac:dyDescent="0.2">
      <c r="A33" s="3" t="s">
        <v>523</v>
      </c>
      <c r="B33" s="3"/>
      <c r="C33" s="82" t="s">
        <v>405</v>
      </c>
      <c r="E33" s="82"/>
      <c r="G33" s="82" t="s">
        <v>435</v>
      </c>
      <c r="I33" s="109" t="s">
        <v>426</v>
      </c>
      <c r="K33" s="30">
        <v>170252000000</v>
      </c>
      <c r="M33" s="109" t="s">
        <v>549</v>
      </c>
      <c r="O33" s="30">
        <v>0</v>
      </c>
      <c r="P33" s="30"/>
      <c r="Q33" s="109">
        <v>0</v>
      </c>
    </row>
    <row r="34" spans="1:17" ht="21" customHeight="1" x14ac:dyDescent="0.2">
      <c r="A34" s="3" t="s">
        <v>524</v>
      </c>
      <c r="B34" s="3"/>
      <c r="C34" s="82" t="s">
        <v>405</v>
      </c>
      <c r="E34" s="82"/>
      <c r="G34" s="108" t="s">
        <v>361</v>
      </c>
      <c r="I34" s="109" t="s">
        <v>362</v>
      </c>
      <c r="K34" s="30">
        <v>110499500000</v>
      </c>
      <c r="M34" s="109" t="s">
        <v>550</v>
      </c>
      <c r="O34" s="30">
        <v>0</v>
      </c>
      <c r="P34" s="30"/>
      <c r="Q34" s="109">
        <v>0</v>
      </c>
    </row>
    <row r="35" spans="1:17" ht="21" customHeight="1" x14ac:dyDescent="0.2">
      <c r="A35" s="3" t="s">
        <v>525</v>
      </c>
      <c r="B35" s="3"/>
      <c r="C35" s="82" t="s">
        <v>405</v>
      </c>
      <c r="E35" s="82"/>
      <c r="G35" s="108"/>
      <c r="I35" s="109" t="s">
        <v>544</v>
      </c>
      <c r="K35" s="30">
        <v>129000000000</v>
      </c>
      <c r="M35" s="109" t="s">
        <v>551</v>
      </c>
      <c r="O35" s="30">
        <v>0</v>
      </c>
      <c r="P35" s="30"/>
      <c r="Q35" s="109">
        <v>0</v>
      </c>
    </row>
    <row r="36" spans="1:17" ht="21" customHeight="1" x14ac:dyDescent="0.2">
      <c r="A36" s="3" t="s">
        <v>526</v>
      </c>
      <c r="B36" s="3"/>
      <c r="C36" s="82" t="s">
        <v>405</v>
      </c>
      <c r="E36" s="82"/>
      <c r="G36" s="108"/>
      <c r="I36" s="109" t="s">
        <v>545</v>
      </c>
      <c r="K36" s="30">
        <v>126000000000</v>
      </c>
      <c r="M36" s="109" t="s">
        <v>552</v>
      </c>
      <c r="O36" s="30">
        <v>0</v>
      </c>
      <c r="P36" s="30"/>
      <c r="Q36" s="109">
        <v>0</v>
      </c>
    </row>
    <row r="37" spans="1:17" ht="21" customHeight="1" x14ac:dyDescent="0.2">
      <c r="A37" s="3" t="s">
        <v>527</v>
      </c>
      <c r="B37" s="3"/>
      <c r="C37" s="82" t="s">
        <v>405</v>
      </c>
      <c r="E37" s="82"/>
      <c r="G37" s="108"/>
      <c r="I37" s="109" t="s">
        <v>545</v>
      </c>
      <c r="K37" s="30">
        <v>150365000000</v>
      </c>
      <c r="M37" s="109" t="s">
        <v>553</v>
      </c>
      <c r="O37" s="30">
        <v>0</v>
      </c>
      <c r="P37" s="30"/>
      <c r="Q37" s="109">
        <v>0</v>
      </c>
    </row>
    <row r="38" spans="1:17" ht="21" customHeight="1" x14ac:dyDescent="0.2">
      <c r="A38" s="3" t="s">
        <v>528</v>
      </c>
      <c r="B38" s="3"/>
      <c r="C38" s="82" t="s">
        <v>405</v>
      </c>
      <c r="E38" s="82"/>
      <c r="G38" s="108"/>
      <c r="I38" s="109" t="s">
        <v>546</v>
      </c>
      <c r="K38" s="30">
        <v>170286000000</v>
      </c>
      <c r="M38" s="109" t="s">
        <v>549</v>
      </c>
      <c r="O38" s="30">
        <v>0</v>
      </c>
      <c r="P38" s="30"/>
      <c r="Q38" s="109">
        <v>0</v>
      </c>
    </row>
    <row r="39" spans="1:17" ht="21" customHeight="1" x14ac:dyDescent="0.2">
      <c r="A39" s="3" t="s">
        <v>529</v>
      </c>
      <c r="B39" s="3"/>
      <c r="C39" s="82" t="s">
        <v>405</v>
      </c>
      <c r="E39" s="82"/>
      <c r="G39" s="108"/>
      <c r="I39" s="109" t="s">
        <v>545</v>
      </c>
      <c r="K39" s="30">
        <v>215790000000</v>
      </c>
      <c r="M39" s="109" t="s">
        <v>554</v>
      </c>
      <c r="O39" s="30">
        <v>0</v>
      </c>
      <c r="P39" s="30"/>
      <c r="Q39" s="109">
        <v>0</v>
      </c>
    </row>
    <row r="40" spans="1:17" ht="21" customHeight="1" x14ac:dyDescent="0.2">
      <c r="A40" s="3" t="s">
        <v>530</v>
      </c>
      <c r="B40" s="3"/>
      <c r="C40" s="82" t="s">
        <v>405</v>
      </c>
      <c r="E40" s="82"/>
      <c r="G40" s="108"/>
      <c r="I40" s="109" t="s">
        <v>546</v>
      </c>
      <c r="K40" s="30">
        <v>82726000000</v>
      </c>
      <c r="M40" s="109" t="s">
        <v>555</v>
      </c>
      <c r="O40" s="30">
        <v>0</v>
      </c>
      <c r="P40" s="30"/>
      <c r="Q40" s="109">
        <v>0</v>
      </c>
    </row>
    <row r="41" spans="1:17" ht="21" customHeight="1" x14ac:dyDescent="0.2">
      <c r="A41" s="3" t="s">
        <v>531</v>
      </c>
      <c r="B41" s="3"/>
      <c r="C41" s="82" t="s">
        <v>405</v>
      </c>
      <c r="E41" s="82"/>
      <c r="G41" s="108"/>
      <c r="I41" s="109" t="s">
        <v>545</v>
      </c>
      <c r="K41" s="30">
        <v>899096000000</v>
      </c>
      <c r="M41" s="109" t="s">
        <v>556</v>
      </c>
      <c r="O41" s="30">
        <v>0</v>
      </c>
      <c r="P41" s="30"/>
      <c r="Q41" s="109">
        <v>0</v>
      </c>
    </row>
    <row r="42" spans="1:17" ht="21" customHeight="1" x14ac:dyDescent="0.2">
      <c r="A42" s="3" t="s">
        <v>532</v>
      </c>
      <c r="B42" s="3"/>
      <c r="C42" s="82" t="s">
        <v>405</v>
      </c>
      <c r="E42" s="82"/>
      <c r="G42" s="82" t="str">
        <f>'20-1'!E78</f>
        <v>1403/08/15</v>
      </c>
      <c r="I42" s="109" t="s">
        <v>545</v>
      </c>
      <c r="K42" s="30">
        <v>404904000000</v>
      </c>
      <c r="M42" s="109" t="s">
        <v>557</v>
      </c>
      <c r="O42" s="30">
        <v>0</v>
      </c>
      <c r="P42" s="30"/>
      <c r="Q42" s="109">
        <v>0</v>
      </c>
    </row>
    <row r="43" spans="1:17" ht="21" customHeight="1" x14ac:dyDescent="0.2">
      <c r="A43" s="3" t="s">
        <v>533</v>
      </c>
      <c r="B43" s="3"/>
      <c r="C43" s="82" t="s">
        <v>405</v>
      </c>
      <c r="E43" s="82"/>
      <c r="G43" s="82" t="str">
        <f>'20-1'!E79</f>
        <v>1403/08/25</v>
      </c>
      <c r="I43" s="109" t="s">
        <v>546</v>
      </c>
      <c r="K43" s="30">
        <v>470000000000</v>
      </c>
      <c r="M43" s="109" t="s">
        <v>558</v>
      </c>
      <c r="O43" s="30">
        <v>0</v>
      </c>
      <c r="P43" s="30"/>
      <c r="Q43" s="109">
        <v>0</v>
      </c>
    </row>
    <row r="44" spans="1:17" ht="21" customHeight="1" x14ac:dyDescent="0.2">
      <c r="A44" s="3" t="s">
        <v>534</v>
      </c>
      <c r="B44" s="3"/>
      <c r="C44" s="82" t="s">
        <v>405</v>
      </c>
      <c r="E44" s="82"/>
      <c r="G44" s="82" t="str">
        <f>'20-1'!E79</f>
        <v>1403/08/25</v>
      </c>
      <c r="I44" s="109" t="s">
        <v>545</v>
      </c>
      <c r="K44" s="30">
        <v>49655000000</v>
      </c>
      <c r="M44" s="109" t="s">
        <v>559</v>
      </c>
      <c r="O44" s="30">
        <v>0</v>
      </c>
      <c r="P44" s="30"/>
      <c r="Q44" s="109">
        <v>0</v>
      </c>
    </row>
    <row r="45" spans="1:17" ht="21" customHeight="1" x14ac:dyDescent="0.2">
      <c r="A45" s="3" t="s">
        <v>535</v>
      </c>
      <c r="B45" s="3"/>
      <c r="C45" s="82" t="s">
        <v>405</v>
      </c>
      <c r="E45" s="82"/>
      <c r="G45" s="82" t="str">
        <f>'20-1'!E79</f>
        <v>1403/08/25</v>
      </c>
      <c r="I45" s="109" t="s">
        <v>545</v>
      </c>
      <c r="K45" s="30">
        <v>120000000000</v>
      </c>
      <c r="M45" s="109" t="s">
        <v>560</v>
      </c>
      <c r="O45" s="30">
        <v>0</v>
      </c>
      <c r="P45" s="30"/>
      <c r="Q45" s="109">
        <v>0</v>
      </c>
    </row>
    <row r="46" spans="1:17" ht="24.75" customHeight="1" thickBot="1" x14ac:dyDescent="0.25">
      <c r="E46" s="82"/>
      <c r="K46" s="115">
        <f>SUM(K15:K45)</f>
        <v>3150355136979</v>
      </c>
      <c r="M46" s="137" t="s">
        <v>561</v>
      </c>
      <c r="O46" s="115">
        <f>SUM(O15:O45)</f>
        <v>256129295958</v>
      </c>
      <c r="Q46" s="137" t="s">
        <v>568</v>
      </c>
    </row>
    <row r="47" spans="1:17" ht="21" thickTop="1" x14ac:dyDescent="0.2">
      <c r="E47" s="82"/>
    </row>
    <row r="48" spans="1:17" ht="20.25" x14ac:dyDescent="0.2">
      <c r="E48" s="82"/>
    </row>
  </sheetData>
  <mergeCells count="20">
    <mergeCell ref="A1:Q1"/>
    <mergeCell ref="O6:Q6"/>
    <mergeCell ref="O7:Q7"/>
    <mergeCell ref="A5:M5"/>
    <mergeCell ref="K6:M6"/>
    <mergeCell ref="A2:M2"/>
    <mergeCell ref="K7:M7"/>
    <mergeCell ref="A4:Q4"/>
    <mergeCell ref="A3:Q3"/>
    <mergeCell ref="O8:Q8"/>
    <mergeCell ref="A8:G8"/>
    <mergeCell ref="K8:M8"/>
    <mergeCell ref="C12:M12"/>
    <mergeCell ref="A9:G9"/>
    <mergeCell ref="K9:M9"/>
    <mergeCell ref="K10:M10"/>
    <mergeCell ref="O12:Q12"/>
    <mergeCell ref="A11:M11"/>
    <mergeCell ref="O9:Q9"/>
    <mergeCell ref="O10:Q10"/>
  </mergeCells>
  <phoneticPr fontId="37" type="noConversion"/>
  <pageMargins left="0.39370078740157499" right="0.39370078740157499" top="0.39370078740157499" bottom="0.39370078740157499" header="0" footer="0"/>
  <pageSetup paperSize="9" scale="58" orientation="landscape" r:id="rId1"/>
  <headerFooter>
    <oddFooter>&amp;C&amp;"B Mitra,Regular"7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64"/>
  <sheetViews>
    <sheetView rightToLeft="1" topLeftCell="A38" workbookViewId="0">
      <selection activeCell="U48" sqref="U48"/>
    </sheetView>
  </sheetViews>
  <sheetFormatPr defaultRowHeight="12.75" x14ac:dyDescent="0.2"/>
  <cols>
    <col min="1" max="1" width="27.42578125" bestFit="1" customWidth="1"/>
    <col min="2" max="2" width="1" customWidth="1"/>
    <col min="3" max="3" width="11.28515625" bestFit="1" customWidth="1"/>
    <col min="4" max="4" width="1" customWidth="1"/>
    <col min="5" max="5" width="7.42578125" bestFit="1" customWidth="1"/>
    <col min="6" max="6" width="1" customWidth="1"/>
    <col min="7" max="7" width="20" bestFit="1" customWidth="1"/>
    <col min="8" max="8" width="1" customWidth="1"/>
    <col min="9" max="9" width="16.5703125" bestFit="1" customWidth="1"/>
    <col min="10" max="10" width="1" customWidth="1"/>
    <col min="11" max="11" width="20.140625" bestFit="1" customWidth="1"/>
    <col min="12" max="12" width="1" customWidth="1"/>
    <col min="13" max="13" width="16.7109375" customWidth="1"/>
    <col min="14" max="14" width="0.85546875" customWidth="1"/>
    <col min="15" max="15" width="18.7109375" customWidth="1"/>
    <col min="16" max="16" width="1" customWidth="1"/>
    <col min="17" max="17" width="16.7109375" customWidth="1"/>
  </cols>
  <sheetData>
    <row r="1" spans="1:17" ht="17.850000000000001" customHeight="1" x14ac:dyDescent="0.2">
      <c r="A1" s="233" t="str">
        <f>'6'!A1:M1</f>
        <v>صندوق سرمایه گذاری در اوراق بهادار با درآمد ثابت نشان هامرز</v>
      </c>
      <c r="B1" s="233"/>
      <c r="C1" s="233"/>
      <c r="D1" s="233"/>
      <c r="E1" s="233"/>
      <c r="F1" s="233"/>
      <c r="G1" s="233"/>
      <c r="H1" s="233"/>
      <c r="I1" s="233"/>
      <c r="J1" s="233"/>
      <c r="K1" s="233"/>
      <c r="L1" s="233"/>
      <c r="M1" s="233"/>
      <c r="N1" s="233"/>
      <c r="O1" s="233"/>
      <c r="P1" s="233"/>
      <c r="Q1" s="233"/>
    </row>
    <row r="2" spans="1:17" ht="17.100000000000001" customHeight="1" x14ac:dyDescent="0.2">
      <c r="A2" s="233" t="s">
        <v>1</v>
      </c>
      <c r="B2" s="233"/>
      <c r="C2" s="233"/>
      <c r="D2" s="233"/>
      <c r="E2" s="233"/>
      <c r="F2" s="233"/>
      <c r="G2" s="233"/>
      <c r="H2" s="233"/>
      <c r="I2" s="233"/>
      <c r="J2" s="233"/>
      <c r="K2" s="233"/>
      <c r="L2" s="233"/>
      <c r="M2" s="233"/>
      <c r="N2" s="233"/>
      <c r="O2" s="233"/>
      <c r="P2" s="233"/>
      <c r="Q2" s="233"/>
    </row>
    <row r="3" spans="1:17" ht="17.850000000000001" customHeight="1" x14ac:dyDescent="0.2">
      <c r="A3" s="233" t="str">
        <f>'6'!A4:M4</f>
        <v xml:space="preserve"> دوره مالی شش ماهه منتهی به 31خرداد1403</v>
      </c>
      <c r="B3" s="233"/>
      <c r="C3" s="233"/>
      <c r="D3" s="233"/>
      <c r="E3" s="233"/>
      <c r="F3" s="233"/>
      <c r="G3" s="233"/>
      <c r="H3" s="233"/>
      <c r="I3" s="233"/>
      <c r="J3" s="233"/>
      <c r="K3" s="233"/>
      <c r="L3" s="233"/>
      <c r="M3" s="233"/>
      <c r="N3" s="233"/>
      <c r="O3" s="233"/>
      <c r="P3" s="233"/>
      <c r="Q3" s="233"/>
    </row>
    <row r="4" spans="1:17" ht="17.850000000000001" customHeight="1" x14ac:dyDescent="0.2">
      <c r="A4" s="1"/>
      <c r="B4" s="1"/>
      <c r="C4" s="1"/>
      <c r="D4" s="1"/>
      <c r="E4" s="1"/>
      <c r="F4" s="1"/>
      <c r="G4" s="1"/>
      <c r="H4" s="1"/>
      <c r="I4" s="1"/>
      <c r="J4" s="1"/>
      <c r="K4" s="1"/>
      <c r="L4" s="1"/>
      <c r="M4" s="1"/>
      <c r="N4" s="1"/>
      <c r="O4" s="1"/>
      <c r="P4" s="1"/>
      <c r="Q4" s="1"/>
    </row>
    <row r="5" spans="1:17" ht="22.9" customHeight="1" x14ac:dyDescent="0.2">
      <c r="A5" s="273" t="s">
        <v>370</v>
      </c>
      <c r="B5" s="241"/>
      <c r="C5" s="241"/>
      <c r="D5" s="241"/>
      <c r="E5" s="241"/>
      <c r="F5" s="241"/>
      <c r="G5" s="241"/>
      <c r="H5" s="241"/>
      <c r="I5" s="241"/>
      <c r="J5" s="241"/>
      <c r="K5" s="241"/>
      <c r="L5" s="241"/>
      <c r="M5" s="241"/>
      <c r="N5" s="241"/>
      <c r="O5" s="241"/>
      <c r="P5" s="241"/>
      <c r="Q5" s="241"/>
    </row>
    <row r="6" spans="1:17" ht="17.850000000000001" customHeight="1" x14ac:dyDescent="0.2">
      <c r="A6" s="241" t="s">
        <v>123</v>
      </c>
      <c r="B6" s="241"/>
      <c r="C6" s="241"/>
      <c r="D6" s="241"/>
      <c r="E6" s="241"/>
      <c r="F6" s="241"/>
      <c r="G6" s="241"/>
      <c r="H6" s="241"/>
      <c r="I6" s="241"/>
      <c r="J6" s="241"/>
      <c r="K6" s="241"/>
      <c r="L6" s="241"/>
      <c r="M6" s="241"/>
      <c r="N6" s="241"/>
      <c r="O6" s="241"/>
      <c r="P6" s="241"/>
      <c r="Q6" s="241"/>
    </row>
    <row r="7" spans="1:17" ht="17.850000000000001" customHeight="1" x14ac:dyDescent="0.2">
      <c r="A7" s="161"/>
      <c r="B7" s="161"/>
      <c r="C7" s="161"/>
      <c r="D7" s="161"/>
      <c r="E7" s="161"/>
      <c r="F7" s="161"/>
      <c r="G7" s="162" t="s">
        <v>20</v>
      </c>
      <c r="H7" s="161"/>
      <c r="I7" s="287" t="s">
        <v>503</v>
      </c>
      <c r="J7" s="287"/>
      <c r="K7" s="287"/>
      <c r="L7" s="287"/>
      <c r="M7" s="287"/>
      <c r="N7" s="163"/>
      <c r="O7" s="277" t="s">
        <v>504</v>
      </c>
      <c r="P7" s="277"/>
      <c r="Q7" s="277"/>
    </row>
    <row r="8" spans="1:17" ht="17.100000000000001" customHeight="1" x14ac:dyDescent="0.2">
      <c r="A8" s="161"/>
      <c r="B8" s="161"/>
      <c r="C8" s="161"/>
      <c r="D8" s="161"/>
      <c r="E8" s="161"/>
      <c r="F8" s="161"/>
      <c r="G8" s="165"/>
      <c r="H8" s="161"/>
      <c r="I8" s="294" t="s">
        <v>23</v>
      </c>
      <c r="J8" s="294"/>
      <c r="K8" s="294"/>
      <c r="L8" s="294"/>
      <c r="M8" s="294"/>
      <c r="N8" s="163"/>
      <c r="O8" s="295" t="s">
        <v>23</v>
      </c>
      <c r="P8" s="295"/>
      <c r="Q8" s="295"/>
    </row>
    <row r="9" spans="1:17" ht="23.65" hidden="1" customHeight="1" x14ac:dyDescent="0.2">
      <c r="A9" s="291" t="s">
        <v>124</v>
      </c>
      <c r="B9" s="291"/>
      <c r="C9" s="291"/>
      <c r="D9" s="291"/>
      <c r="E9" s="291"/>
      <c r="F9" s="161"/>
      <c r="G9" s="166" t="s">
        <v>125</v>
      </c>
      <c r="H9" s="161"/>
      <c r="I9" s="296">
        <v>0</v>
      </c>
      <c r="J9" s="296"/>
      <c r="K9" s="296"/>
      <c r="L9" s="296"/>
      <c r="M9" s="296"/>
      <c r="N9" s="163"/>
      <c r="O9" s="296">
        <v>0</v>
      </c>
      <c r="P9" s="296"/>
      <c r="Q9" s="296"/>
    </row>
    <row r="10" spans="1:17" ht="22.9" customHeight="1" x14ac:dyDescent="0.2">
      <c r="A10" s="291" t="s">
        <v>126</v>
      </c>
      <c r="B10" s="291"/>
      <c r="C10" s="291"/>
      <c r="D10" s="291"/>
      <c r="E10" s="291"/>
      <c r="F10" s="161"/>
      <c r="G10" s="167" t="s">
        <v>98</v>
      </c>
      <c r="H10" s="161"/>
      <c r="I10" s="292">
        <f>K40</f>
        <v>2350429169471</v>
      </c>
      <c r="J10" s="292"/>
      <c r="K10" s="292"/>
      <c r="L10" s="292"/>
      <c r="M10" s="292"/>
      <c r="N10" s="163"/>
      <c r="O10" s="292">
        <f>O40</f>
        <v>32275545996</v>
      </c>
      <c r="P10" s="292"/>
      <c r="Q10" s="292"/>
    </row>
    <row r="11" spans="1:17" ht="23.65" customHeight="1" x14ac:dyDescent="0.2">
      <c r="A11" s="291" t="s">
        <v>127</v>
      </c>
      <c r="B11" s="291"/>
      <c r="C11" s="291"/>
      <c r="D11" s="291"/>
      <c r="E11" s="291"/>
      <c r="F11" s="161"/>
      <c r="G11" s="167" t="s">
        <v>100</v>
      </c>
      <c r="H11" s="161"/>
      <c r="I11" s="292">
        <f>K49</f>
        <v>1595873556598</v>
      </c>
      <c r="J11" s="292"/>
      <c r="K11" s="292"/>
      <c r="L11" s="292"/>
      <c r="M11" s="292"/>
      <c r="N11" s="163"/>
      <c r="O11" s="292">
        <v>0</v>
      </c>
      <c r="P11" s="292"/>
      <c r="Q11" s="292"/>
    </row>
    <row r="12" spans="1:17" ht="22.9" customHeight="1" x14ac:dyDescent="0.2">
      <c r="A12" s="291" t="s">
        <v>128</v>
      </c>
      <c r="B12" s="291"/>
      <c r="C12" s="291"/>
      <c r="D12" s="291"/>
      <c r="E12" s="291"/>
      <c r="F12" s="161"/>
      <c r="G12" s="167" t="s">
        <v>371</v>
      </c>
      <c r="H12" s="161"/>
      <c r="I12" s="292">
        <f>K59</f>
        <v>910314097198</v>
      </c>
      <c r="J12" s="292"/>
      <c r="K12" s="292"/>
      <c r="L12" s="292"/>
      <c r="M12" s="292"/>
      <c r="N12" s="163"/>
      <c r="O12" s="292">
        <f>O59</f>
        <v>48514111283</v>
      </c>
      <c r="P12" s="292"/>
      <c r="Q12" s="292"/>
    </row>
    <row r="13" spans="1:17" ht="40.700000000000003" hidden="1" customHeight="1" x14ac:dyDescent="0.2">
      <c r="A13" s="291" t="s">
        <v>129</v>
      </c>
      <c r="B13" s="291"/>
      <c r="C13" s="291"/>
      <c r="D13" s="291"/>
      <c r="E13" s="291"/>
      <c r="F13" s="161"/>
      <c r="G13" s="166" t="s">
        <v>130</v>
      </c>
      <c r="H13" s="161"/>
      <c r="I13" s="293">
        <v>0</v>
      </c>
      <c r="J13" s="293"/>
      <c r="K13" s="293"/>
      <c r="L13" s="293"/>
      <c r="M13" s="293"/>
      <c r="N13" s="163"/>
      <c r="O13" s="292">
        <v>0</v>
      </c>
      <c r="P13" s="292"/>
      <c r="Q13" s="292"/>
    </row>
    <row r="14" spans="1:17" ht="23.65" customHeight="1" thickBot="1" x14ac:dyDescent="0.25">
      <c r="A14" s="161"/>
      <c r="B14" s="161"/>
      <c r="C14" s="161"/>
      <c r="D14" s="161"/>
      <c r="E14" s="161"/>
      <c r="F14" s="161"/>
      <c r="G14" s="161"/>
      <c r="H14" s="161"/>
      <c r="I14" s="283">
        <f>SUM(I9:M13)</f>
        <v>4856616823267</v>
      </c>
      <c r="J14" s="283"/>
      <c r="K14" s="283"/>
      <c r="L14" s="283"/>
      <c r="M14" s="283"/>
      <c r="N14" s="163"/>
      <c r="O14" s="284">
        <f>SUM(O9:Q13)</f>
        <v>80789657279</v>
      </c>
      <c r="P14" s="284"/>
      <c r="Q14" s="284"/>
    </row>
    <row r="15" spans="1:17" ht="21.75" hidden="1" x14ac:dyDescent="0.2">
      <c r="A15" s="285" t="s">
        <v>131</v>
      </c>
      <c r="B15" s="285"/>
      <c r="C15" s="285"/>
      <c r="D15" s="285"/>
      <c r="E15" s="285"/>
      <c r="F15" s="285"/>
      <c r="G15" s="285"/>
      <c r="H15" s="285"/>
      <c r="I15" s="286"/>
      <c r="J15" s="286"/>
      <c r="K15" s="286"/>
      <c r="L15" s="286"/>
      <c r="M15" s="286"/>
      <c r="N15" s="285"/>
      <c r="O15" s="285"/>
      <c r="P15" s="285"/>
      <c r="Q15" s="285"/>
    </row>
    <row r="16" spans="1:17" ht="17.850000000000001" hidden="1" customHeight="1" x14ac:dyDescent="0.2">
      <c r="A16" s="280"/>
      <c r="B16" s="280"/>
      <c r="C16" s="287" t="s">
        <v>21</v>
      </c>
      <c r="D16" s="287"/>
      <c r="E16" s="287"/>
      <c r="F16" s="287"/>
      <c r="G16" s="287"/>
      <c r="H16" s="287"/>
      <c r="I16" s="287"/>
      <c r="J16" s="287"/>
      <c r="K16" s="287"/>
      <c r="L16" s="287"/>
      <c r="M16" s="287"/>
      <c r="N16" s="288"/>
      <c r="O16" s="289" t="s">
        <v>22</v>
      </c>
      <c r="P16" s="289"/>
      <c r="Q16" s="289"/>
    </row>
    <row r="17" spans="1:18" ht="58.5" hidden="1" customHeight="1" x14ac:dyDescent="0.2">
      <c r="A17" s="280"/>
      <c r="B17" s="280"/>
      <c r="C17" s="170" t="s">
        <v>104</v>
      </c>
      <c r="D17" s="171"/>
      <c r="E17" s="170" t="s">
        <v>105</v>
      </c>
      <c r="F17" s="171"/>
      <c r="G17" s="170" t="s">
        <v>132</v>
      </c>
      <c r="H17" s="290"/>
      <c r="I17" s="170" t="s">
        <v>121</v>
      </c>
      <c r="J17" s="290"/>
      <c r="K17" s="170" t="s">
        <v>122</v>
      </c>
      <c r="L17" s="290"/>
      <c r="M17" s="170" t="s">
        <v>107</v>
      </c>
      <c r="N17" s="280"/>
      <c r="O17" s="172" t="s">
        <v>122</v>
      </c>
      <c r="P17" s="280"/>
      <c r="Q17" s="172" t="s">
        <v>107</v>
      </c>
    </row>
    <row r="18" spans="1:18" ht="17.100000000000001" hidden="1" customHeight="1" x14ac:dyDescent="0.2">
      <c r="A18" s="288"/>
      <c r="B18" s="288"/>
      <c r="C18" s="290"/>
      <c r="D18" s="288"/>
      <c r="E18" s="290"/>
      <c r="F18" s="288"/>
      <c r="G18" s="173" t="s">
        <v>23</v>
      </c>
      <c r="H18" s="288"/>
      <c r="I18" s="173" t="s">
        <v>23</v>
      </c>
      <c r="J18" s="288"/>
      <c r="K18" s="173" t="s">
        <v>23</v>
      </c>
      <c r="L18" s="288"/>
      <c r="M18" s="173" t="s">
        <v>108</v>
      </c>
      <c r="N18" s="288"/>
      <c r="O18" s="166" t="s">
        <v>23</v>
      </c>
      <c r="P18" s="280"/>
      <c r="Q18" s="166" t="s">
        <v>108</v>
      </c>
    </row>
    <row r="19" spans="1:18" ht="23.65" hidden="1" customHeight="1" x14ac:dyDescent="0.2">
      <c r="A19" s="165"/>
      <c r="B19" s="165"/>
      <c r="C19" s="165"/>
      <c r="D19" s="165"/>
      <c r="E19" s="165"/>
      <c r="F19" s="165"/>
      <c r="G19" s="169">
        <v>0</v>
      </c>
      <c r="H19" s="165"/>
      <c r="I19" s="169">
        <v>0</v>
      </c>
      <c r="J19" s="165"/>
      <c r="K19" s="169">
        <v>0</v>
      </c>
      <c r="L19" s="165"/>
      <c r="M19" s="174">
        <v>0</v>
      </c>
      <c r="N19" s="165"/>
      <c r="O19" s="168">
        <v>0</v>
      </c>
      <c r="P19" s="163"/>
      <c r="Q19" s="175">
        <v>0</v>
      </c>
    </row>
    <row r="20" spans="1:18" ht="23.65" customHeight="1" thickTop="1" x14ac:dyDescent="0.2">
      <c r="A20" s="161"/>
      <c r="B20" s="161"/>
      <c r="C20" s="161"/>
      <c r="D20" s="161"/>
      <c r="E20" s="161"/>
      <c r="F20" s="161"/>
      <c r="G20" s="168"/>
      <c r="H20" s="161"/>
      <c r="I20" s="168"/>
      <c r="J20" s="161"/>
      <c r="K20" s="168"/>
      <c r="L20" s="161"/>
      <c r="M20" s="175"/>
      <c r="N20" s="161"/>
      <c r="O20" s="168"/>
      <c r="P20" s="163"/>
      <c r="Q20" s="175"/>
    </row>
    <row r="21" spans="1:18" ht="21.75" x14ac:dyDescent="0.2">
      <c r="A21" s="269" t="s">
        <v>372</v>
      </c>
      <c r="B21" s="268"/>
      <c r="C21" s="268"/>
      <c r="D21" s="268"/>
      <c r="E21" s="268"/>
      <c r="F21" s="268"/>
      <c r="G21" s="268"/>
      <c r="H21" s="268"/>
      <c r="I21" s="268"/>
      <c r="J21" s="268"/>
      <c r="K21" s="268"/>
      <c r="L21" s="268"/>
      <c r="M21" s="268"/>
      <c r="N21" s="268"/>
      <c r="O21" s="268"/>
      <c r="P21" s="268"/>
      <c r="Q21" s="268"/>
    </row>
    <row r="22" spans="1:18" ht="17.100000000000001" customHeight="1" x14ac:dyDescent="0.2">
      <c r="A22" s="276"/>
      <c r="B22" s="276"/>
      <c r="C22" s="281" t="str">
        <f>I7</f>
        <v>1403/03/31</v>
      </c>
      <c r="D22" s="271"/>
      <c r="E22" s="271"/>
      <c r="F22" s="271"/>
      <c r="G22" s="271"/>
      <c r="H22" s="271"/>
      <c r="I22" s="271"/>
      <c r="J22" s="271"/>
      <c r="K22" s="271"/>
      <c r="L22" s="271"/>
      <c r="M22" s="271"/>
      <c r="N22" s="275"/>
      <c r="O22" s="277" t="s">
        <v>504</v>
      </c>
      <c r="P22" s="277"/>
      <c r="Q22" s="277"/>
    </row>
    <row r="23" spans="1:18" ht="52.5" customHeight="1" x14ac:dyDescent="0.2">
      <c r="A23" s="276"/>
      <c r="B23" s="276"/>
      <c r="C23" s="27" t="s">
        <v>104</v>
      </c>
      <c r="D23" s="33"/>
      <c r="E23" s="27" t="s">
        <v>105</v>
      </c>
      <c r="F23" s="33"/>
      <c r="G23" s="27" t="s">
        <v>475</v>
      </c>
      <c r="H23" s="278"/>
      <c r="I23" s="27" t="s">
        <v>121</v>
      </c>
      <c r="J23" s="278"/>
      <c r="K23" s="27" t="s">
        <v>122</v>
      </c>
      <c r="L23" s="278"/>
      <c r="M23" s="179" t="s">
        <v>107</v>
      </c>
      <c r="N23" s="275"/>
      <c r="O23" s="172" t="s">
        <v>122</v>
      </c>
      <c r="P23" s="280"/>
      <c r="Q23" s="179" t="s">
        <v>107</v>
      </c>
    </row>
    <row r="24" spans="1:18" ht="17.850000000000001" customHeight="1" x14ac:dyDescent="0.2">
      <c r="A24" s="279"/>
      <c r="B24" s="279"/>
      <c r="C24" s="278"/>
      <c r="D24" s="279"/>
      <c r="E24" s="278"/>
      <c r="F24" s="279"/>
      <c r="G24" s="34" t="s">
        <v>23</v>
      </c>
      <c r="H24" s="279"/>
      <c r="I24" s="34" t="s">
        <v>23</v>
      </c>
      <c r="J24" s="279"/>
      <c r="K24" s="34" t="s">
        <v>23</v>
      </c>
      <c r="L24" s="279"/>
      <c r="M24" s="34" t="s">
        <v>108</v>
      </c>
      <c r="N24" s="275"/>
      <c r="O24" s="178" t="s">
        <v>23</v>
      </c>
      <c r="P24" s="280"/>
      <c r="Q24" s="178" t="str">
        <f>M24</f>
        <v>درصد</v>
      </c>
    </row>
    <row r="25" spans="1:18" ht="24.95" customHeight="1" x14ac:dyDescent="0.2">
      <c r="A25" s="29" t="s">
        <v>572</v>
      </c>
      <c r="C25" s="29" t="s">
        <v>573</v>
      </c>
      <c r="E25" s="109">
        <v>0</v>
      </c>
      <c r="G25" s="30">
        <v>1306684787</v>
      </c>
      <c r="I25" s="109">
        <v>0</v>
      </c>
      <c r="K25" s="30">
        <v>1437175464</v>
      </c>
      <c r="M25" s="109" t="s">
        <v>441</v>
      </c>
      <c r="O25" s="182">
        <v>0</v>
      </c>
      <c r="Q25" s="109">
        <v>0</v>
      </c>
    </row>
    <row r="26" spans="1:18" ht="24.95" customHeight="1" x14ac:dyDescent="0.2">
      <c r="A26" s="29" t="s">
        <v>492</v>
      </c>
      <c r="C26" s="29" t="s">
        <v>493</v>
      </c>
      <c r="E26" s="109">
        <v>0</v>
      </c>
      <c r="G26" s="30">
        <v>2832677815</v>
      </c>
      <c r="I26" s="109">
        <v>0</v>
      </c>
      <c r="K26" s="30">
        <v>2962852885</v>
      </c>
      <c r="M26" s="109" t="s">
        <v>574</v>
      </c>
      <c r="O26" s="182">
        <v>5453308408</v>
      </c>
      <c r="Q26" s="109" t="s">
        <v>569</v>
      </c>
    </row>
    <row r="27" spans="1:18" ht="24.95" customHeight="1" x14ac:dyDescent="0.2">
      <c r="A27" s="29" t="s">
        <v>575</v>
      </c>
      <c r="B27" s="81"/>
      <c r="C27" s="29" t="s">
        <v>576</v>
      </c>
      <c r="D27" s="81"/>
      <c r="E27" s="109">
        <v>0</v>
      </c>
      <c r="F27" s="81"/>
      <c r="G27" s="30">
        <v>183431332866</v>
      </c>
      <c r="H27" s="81"/>
      <c r="I27" s="109">
        <v>0</v>
      </c>
      <c r="J27" s="81"/>
      <c r="K27" s="30">
        <v>202527984148</v>
      </c>
      <c r="M27" s="109" t="s">
        <v>585</v>
      </c>
      <c r="N27" s="68"/>
      <c r="O27" s="182">
        <v>0</v>
      </c>
      <c r="P27" s="183"/>
      <c r="Q27" s="109">
        <v>0</v>
      </c>
      <c r="R27" s="114"/>
    </row>
    <row r="28" spans="1:18" ht="24.95" customHeight="1" x14ac:dyDescent="0.2">
      <c r="A28" s="29" t="s">
        <v>577</v>
      </c>
      <c r="B28" s="81"/>
      <c r="C28" s="29" t="s">
        <v>578</v>
      </c>
      <c r="D28" s="81"/>
      <c r="E28" s="109">
        <v>0</v>
      </c>
      <c r="F28" s="81"/>
      <c r="G28" s="30">
        <v>638437176434</v>
      </c>
      <c r="H28" s="81"/>
      <c r="I28" s="109">
        <v>0</v>
      </c>
      <c r="J28" s="81"/>
      <c r="K28" s="30">
        <v>636690918850</v>
      </c>
      <c r="M28" s="109" t="s">
        <v>586</v>
      </c>
      <c r="N28" s="68"/>
      <c r="O28" s="182">
        <v>0</v>
      </c>
      <c r="P28" s="183"/>
      <c r="Q28" s="109">
        <v>0</v>
      </c>
      <c r="R28" s="114"/>
    </row>
    <row r="29" spans="1:18" ht="24.95" customHeight="1" x14ac:dyDescent="0.2">
      <c r="A29" s="29" t="s">
        <v>579</v>
      </c>
      <c r="B29" s="81"/>
      <c r="C29" s="29" t="s">
        <v>580</v>
      </c>
      <c r="D29" s="81"/>
      <c r="E29" s="109">
        <v>0</v>
      </c>
      <c r="F29" s="81"/>
      <c r="G29" s="30">
        <v>720624096362</v>
      </c>
      <c r="H29" s="81"/>
      <c r="I29" s="109">
        <v>0</v>
      </c>
      <c r="J29" s="81"/>
      <c r="K29" s="30">
        <v>696502877068</v>
      </c>
      <c r="M29" s="109" t="s">
        <v>587</v>
      </c>
      <c r="N29" s="68"/>
      <c r="O29" s="182">
        <v>0</v>
      </c>
      <c r="P29" s="183"/>
      <c r="Q29" s="109">
        <v>0</v>
      </c>
      <c r="R29" s="114"/>
    </row>
    <row r="30" spans="1:18" ht="24.95" customHeight="1" x14ac:dyDescent="0.2">
      <c r="A30" s="29" t="s">
        <v>581</v>
      </c>
      <c r="C30" s="29" t="s">
        <v>582</v>
      </c>
      <c r="E30" s="109">
        <v>0</v>
      </c>
      <c r="G30" s="30">
        <v>355824293656</v>
      </c>
      <c r="I30" s="109">
        <v>0</v>
      </c>
      <c r="K30" s="30">
        <v>367351975916</v>
      </c>
      <c r="M30" s="109" t="s">
        <v>588</v>
      </c>
      <c r="O30" s="182">
        <v>0</v>
      </c>
      <c r="P30" s="183"/>
      <c r="Q30" s="109">
        <v>0</v>
      </c>
    </row>
    <row r="31" spans="1:18" ht="24.95" customHeight="1" x14ac:dyDescent="0.2">
      <c r="A31" s="29" t="s">
        <v>583</v>
      </c>
      <c r="B31" s="81"/>
      <c r="C31" s="29" t="s">
        <v>584</v>
      </c>
      <c r="D31" s="81"/>
      <c r="E31" s="109">
        <v>0</v>
      </c>
      <c r="F31" s="81"/>
      <c r="G31" s="30">
        <v>42333498122</v>
      </c>
      <c r="H31" s="81"/>
      <c r="I31" s="109">
        <v>0</v>
      </c>
      <c r="J31" s="81"/>
      <c r="K31" s="30">
        <v>46214795849</v>
      </c>
      <c r="M31" s="109" t="s">
        <v>450</v>
      </c>
      <c r="N31" s="68"/>
      <c r="O31" s="182">
        <v>0</v>
      </c>
      <c r="P31" s="183"/>
      <c r="Q31" s="109">
        <v>0</v>
      </c>
      <c r="R31" s="114"/>
    </row>
    <row r="32" spans="1:18" ht="24.95" customHeight="1" x14ac:dyDescent="0.2">
      <c r="A32" s="29" t="s">
        <v>446</v>
      </c>
      <c r="B32" s="81"/>
      <c r="C32" s="29"/>
      <c r="D32" s="81"/>
      <c r="E32" s="109"/>
      <c r="F32" s="81"/>
      <c r="G32" s="30">
        <v>0</v>
      </c>
      <c r="H32" s="81"/>
      <c r="I32" s="109" t="s">
        <v>362</v>
      </c>
      <c r="J32" s="81"/>
      <c r="K32" s="30">
        <v>0</v>
      </c>
      <c r="M32" s="109" t="s">
        <v>589</v>
      </c>
      <c r="N32" s="68"/>
      <c r="O32" s="177">
        <v>25418492062</v>
      </c>
      <c r="P32" s="163"/>
      <c r="Q32" s="109" t="s">
        <v>491</v>
      </c>
      <c r="R32" s="114"/>
    </row>
    <row r="33" spans="1:18" ht="24.95" customHeight="1" x14ac:dyDescent="0.2">
      <c r="A33" s="29" t="s">
        <v>590</v>
      </c>
      <c r="B33" s="81"/>
      <c r="C33" s="29" t="s">
        <v>591</v>
      </c>
      <c r="D33" s="81"/>
      <c r="E33" s="109">
        <v>0</v>
      </c>
      <c r="F33" s="81"/>
      <c r="G33" s="30">
        <v>146190368464</v>
      </c>
      <c r="H33" s="81"/>
      <c r="I33" s="109">
        <v>0</v>
      </c>
      <c r="J33" s="81"/>
      <c r="K33" s="30">
        <v>160082115856</v>
      </c>
      <c r="M33" s="109" t="s">
        <v>594</v>
      </c>
      <c r="N33" s="68"/>
      <c r="O33" s="182">
        <v>0</v>
      </c>
      <c r="P33" s="163"/>
      <c r="Q33" s="109">
        <v>0</v>
      </c>
      <c r="R33" s="114"/>
    </row>
    <row r="34" spans="1:18" ht="24.95" customHeight="1" x14ac:dyDescent="0.2">
      <c r="A34" s="29" t="s">
        <v>592</v>
      </c>
      <c r="B34" s="81"/>
      <c r="C34" s="29" t="s">
        <v>593</v>
      </c>
      <c r="D34" s="81"/>
      <c r="E34" s="109">
        <v>0</v>
      </c>
      <c r="F34" s="81"/>
      <c r="G34" s="30">
        <v>6568121535</v>
      </c>
      <c r="H34" s="81"/>
      <c r="I34" s="109">
        <v>0</v>
      </c>
      <c r="J34" s="81"/>
      <c r="K34" s="30">
        <v>7269479048</v>
      </c>
      <c r="M34" s="109" t="s">
        <v>595</v>
      </c>
      <c r="N34" s="68"/>
      <c r="O34" s="182">
        <v>0</v>
      </c>
      <c r="P34" s="163"/>
      <c r="Q34" s="109">
        <v>0</v>
      </c>
      <c r="R34" s="114"/>
    </row>
    <row r="35" spans="1:18" ht="24.95" customHeight="1" x14ac:dyDescent="0.2">
      <c r="A35" s="29" t="s">
        <v>445</v>
      </c>
      <c r="B35" s="81"/>
      <c r="C35" s="29"/>
      <c r="D35" s="81"/>
      <c r="E35" s="109"/>
      <c r="F35" s="81"/>
      <c r="G35" s="30">
        <v>0</v>
      </c>
      <c r="H35" s="81"/>
      <c r="I35" s="109" t="s">
        <v>362</v>
      </c>
      <c r="J35" s="81"/>
      <c r="K35" s="30">
        <v>0</v>
      </c>
      <c r="M35" s="109" t="s">
        <v>589</v>
      </c>
      <c r="N35" s="68"/>
      <c r="O35" s="182">
        <v>1403745526</v>
      </c>
      <c r="P35" s="163"/>
      <c r="Q35" s="109" t="s">
        <v>570</v>
      </c>
      <c r="R35" s="114"/>
    </row>
    <row r="36" spans="1:18" ht="24.95" customHeight="1" x14ac:dyDescent="0.2">
      <c r="A36" s="29" t="s">
        <v>596</v>
      </c>
      <c r="B36" s="81"/>
      <c r="C36" s="29" t="s">
        <v>597</v>
      </c>
      <c r="D36" s="81"/>
      <c r="E36" s="109">
        <v>0</v>
      </c>
      <c r="F36" s="81"/>
      <c r="G36" s="30">
        <v>62911400624</v>
      </c>
      <c r="H36" s="81"/>
      <c r="I36" s="109">
        <v>0</v>
      </c>
      <c r="J36" s="81"/>
      <c r="K36" s="30">
        <v>69687366875</v>
      </c>
      <c r="M36" s="109" t="s">
        <v>600</v>
      </c>
      <c r="N36" s="68"/>
      <c r="O36" s="182">
        <v>0</v>
      </c>
      <c r="P36" s="163"/>
      <c r="Q36" s="109" t="s">
        <v>362</v>
      </c>
      <c r="R36" s="114"/>
    </row>
    <row r="37" spans="1:18" ht="24.95" customHeight="1" x14ac:dyDescent="0.2">
      <c r="A37" s="29" t="s">
        <v>598</v>
      </c>
      <c r="B37" s="81"/>
      <c r="C37" s="29" t="s">
        <v>599</v>
      </c>
      <c r="D37" s="81"/>
      <c r="E37" s="109">
        <v>0</v>
      </c>
      <c r="F37" s="81"/>
      <c r="G37" s="30">
        <v>13596208864</v>
      </c>
      <c r="H37" s="81"/>
      <c r="I37" s="109">
        <v>0</v>
      </c>
      <c r="J37" s="81"/>
      <c r="K37" s="30">
        <v>15040268957</v>
      </c>
      <c r="M37" s="109" t="s">
        <v>601</v>
      </c>
      <c r="N37" s="68"/>
      <c r="O37" s="182">
        <v>0</v>
      </c>
      <c r="P37" s="163"/>
      <c r="Q37" s="109" t="s">
        <v>362</v>
      </c>
      <c r="R37" s="114"/>
    </row>
    <row r="38" spans="1:18" ht="24.95" customHeight="1" x14ac:dyDescent="0.2">
      <c r="A38" s="29" t="s">
        <v>494</v>
      </c>
      <c r="B38" s="81"/>
      <c r="C38" s="29" t="s">
        <v>495</v>
      </c>
      <c r="D38" s="81"/>
      <c r="E38" s="109">
        <v>0</v>
      </c>
      <c r="F38" s="81"/>
      <c r="G38" s="30">
        <v>127472205733</v>
      </c>
      <c r="H38" s="81"/>
      <c r="I38" s="109">
        <v>0</v>
      </c>
      <c r="J38" s="81"/>
      <c r="K38" s="30">
        <v>138064591736</v>
      </c>
      <c r="M38" s="109" t="s">
        <v>602</v>
      </c>
      <c r="N38" s="68"/>
      <c r="O38" s="182">
        <v>0</v>
      </c>
      <c r="P38" s="163"/>
      <c r="Q38" s="109" t="s">
        <v>362</v>
      </c>
      <c r="R38" s="114"/>
    </row>
    <row r="39" spans="1:18" ht="24.95" customHeight="1" x14ac:dyDescent="0.2">
      <c r="A39" s="29" t="s">
        <v>478</v>
      </c>
      <c r="B39" s="81"/>
      <c r="C39" s="29" t="s">
        <v>479</v>
      </c>
      <c r="D39" s="81"/>
      <c r="E39" s="109">
        <v>0</v>
      </c>
      <c r="F39" s="81"/>
      <c r="G39" s="30">
        <v>6357180869</v>
      </c>
      <c r="H39" s="81"/>
      <c r="I39" s="109">
        <v>0</v>
      </c>
      <c r="J39" s="81"/>
      <c r="K39" s="49">
        <v>6596766819</v>
      </c>
      <c r="M39" s="109" t="s">
        <v>603</v>
      </c>
      <c r="N39" s="68"/>
      <c r="O39" s="182">
        <v>0</v>
      </c>
      <c r="P39" s="163"/>
      <c r="Q39" s="109" t="s">
        <v>362</v>
      </c>
      <c r="R39" s="114"/>
    </row>
    <row r="40" spans="1:18" ht="22.9" customHeight="1" thickBot="1" x14ac:dyDescent="0.25">
      <c r="G40" s="11">
        <f>SUM(G25:G39)</f>
        <v>2307885246131</v>
      </c>
      <c r="I40" s="11">
        <v>0</v>
      </c>
      <c r="K40" s="11">
        <f>SUM(K25:K39)</f>
        <v>2350429169471</v>
      </c>
      <c r="M40" s="147" t="s">
        <v>604</v>
      </c>
      <c r="N40" s="68"/>
      <c r="O40" s="176">
        <f>SUM(O25:O39)</f>
        <v>32275545996</v>
      </c>
      <c r="P40" s="163"/>
      <c r="Q40" s="147" t="s">
        <v>677</v>
      </c>
      <c r="R40" s="19"/>
    </row>
    <row r="41" spans="1:18" ht="22.9" customHeight="1" thickTop="1" x14ac:dyDescent="0.2">
      <c r="G41" s="9"/>
      <c r="I41" s="9"/>
      <c r="K41" s="9"/>
      <c r="M41" s="19"/>
      <c r="N41" s="68"/>
      <c r="O41" s="71"/>
      <c r="P41" s="68"/>
      <c r="Q41" s="74"/>
    </row>
    <row r="42" spans="1:18" ht="21.75" x14ac:dyDescent="0.2">
      <c r="A42" s="269" t="s">
        <v>373</v>
      </c>
      <c r="B42" s="268"/>
      <c r="C42" s="268"/>
      <c r="D42" s="268"/>
      <c r="E42" s="268"/>
      <c r="F42" s="268"/>
      <c r="G42" s="268"/>
      <c r="H42" s="268"/>
      <c r="I42" s="268"/>
      <c r="J42" s="268"/>
      <c r="K42" s="268"/>
      <c r="L42" s="268"/>
      <c r="M42" s="268"/>
      <c r="N42" s="268"/>
      <c r="O42" s="268"/>
      <c r="P42" s="268"/>
      <c r="Q42" s="268"/>
    </row>
    <row r="43" spans="1:18" ht="17.100000000000001" customHeight="1" x14ac:dyDescent="0.2">
      <c r="A43" s="276"/>
      <c r="B43" s="276"/>
      <c r="C43" s="281" t="str">
        <f>C22</f>
        <v>1403/03/31</v>
      </c>
      <c r="D43" s="271"/>
      <c r="E43" s="271"/>
      <c r="F43" s="271"/>
      <c r="G43" s="271"/>
      <c r="H43" s="271"/>
      <c r="I43" s="271"/>
      <c r="J43" s="271"/>
      <c r="K43" s="271"/>
      <c r="L43" s="271"/>
      <c r="M43" s="271"/>
      <c r="N43" s="275"/>
      <c r="O43" s="238" t="s">
        <v>22</v>
      </c>
      <c r="P43" s="238"/>
      <c r="Q43" s="238"/>
    </row>
    <row r="44" spans="1:18" ht="52.5" customHeight="1" x14ac:dyDescent="0.2">
      <c r="A44" s="276"/>
      <c r="B44" s="276"/>
      <c r="C44" s="27" t="s">
        <v>104</v>
      </c>
      <c r="D44" s="33"/>
      <c r="E44" s="27" t="s">
        <v>105</v>
      </c>
      <c r="F44" s="33"/>
      <c r="G44" s="27" t="s">
        <v>132</v>
      </c>
      <c r="H44" s="278"/>
      <c r="I44" s="27" t="s">
        <v>121</v>
      </c>
      <c r="J44" s="278"/>
      <c r="K44" s="27" t="s">
        <v>122</v>
      </c>
      <c r="L44" s="278"/>
      <c r="M44" s="27" t="s">
        <v>107</v>
      </c>
      <c r="N44" s="275"/>
      <c r="O44" s="72" t="s">
        <v>122</v>
      </c>
      <c r="P44" s="275"/>
      <c r="Q44" s="72" t="s">
        <v>107</v>
      </c>
    </row>
    <row r="45" spans="1:18" ht="17.850000000000001" customHeight="1" x14ac:dyDescent="0.2">
      <c r="A45" s="279"/>
      <c r="B45" s="279"/>
      <c r="C45" s="278"/>
      <c r="D45" s="279"/>
      <c r="E45" s="282"/>
      <c r="F45" s="279"/>
      <c r="G45" s="34" t="s">
        <v>23</v>
      </c>
      <c r="H45" s="279"/>
      <c r="I45" s="34" t="s">
        <v>23</v>
      </c>
      <c r="J45" s="279"/>
      <c r="K45" s="34" t="s">
        <v>23</v>
      </c>
      <c r="L45" s="279"/>
      <c r="M45" s="34" t="s">
        <v>108</v>
      </c>
      <c r="N45" s="275"/>
      <c r="O45" s="70" t="s">
        <v>23</v>
      </c>
      <c r="P45" s="275"/>
      <c r="Q45" s="70" t="s">
        <v>108</v>
      </c>
    </row>
    <row r="46" spans="1:18" ht="24.95" customHeight="1" x14ac:dyDescent="0.2">
      <c r="A46" s="29" t="s">
        <v>616</v>
      </c>
      <c r="B46" s="81"/>
      <c r="C46" s="29" t="s">
        <v>617</v>
      </c>
      <c r="D46" s="81"/>
      <c r="E46" s="109" t="s">
        <v>680</v>
      </c>
      <c r="F46" s="81"/>
      <c r="G46" s="51">
        <v>958000000000</v>
      </c>
      <c r="H46" s="81"/>
      <c r="I46" s="51">
        <v>15768245907</v>
      </c>
      <c r="J46" s="81"/>
      <c r="K46" s="51">
        <v>874277592879</v>
      </c>
      <c r="M46" s="109" t="s">
        <v>622</v>
      </c>
      <c r="N46" s="68"/>
      <c r="O46" s="182"/>
      <c r="P46" s="163"/>
      <c r="Q46" s="109"/>
      <c r="R46" s="114"/>
    </row>
    <row r="47" spans="1:18" ht="24.95" customHeight="1" x14ac:dyDescent="0.2">
      <c r="A47" s="29" t="s">
        <v>618</v>
      </c>
      <c r="B47" s="81"/>
      <c r="C47" s="29" t="s">
        <v>619</v>
      </c>
      <c r="D47" s="81"/>
      <c r="E47" s="109" t="s">
        <v>681</v>
      </c>
      <c r="F47" s="81"/>
      <c r="G47" s="51">
        <v>260000000000</v>
      </c>
      <c r="H47" s="81"/>
      <c r="I47" s="51">
        <v>3752204919</v>
      </c>
      <c r="J47" s="81"/>
      <c r="K47" s="51">
        <v>263705079919</v>
      </c>
      <c r="M47" s="109" t="s">
        <v>623</v>
      </c>
      <c r="N47" s="68"/>
      <c r="O47" s="182"/>
      <c r="P47" s="163"/>
      <c r="Q47" s="109"/>
      <c r="R47" s="114"/>
    </row>
    <row r="48" spans="1:18" ht="24.95" customHeight="1" x14ac:dyDescent="0.2">
      <c r="A48" s="29" t="s">
        <v>620</v>
      </c>
      <c r="B48" s="81"/>
      <c r="C48" s="29" t="s">
        <v>621</v>
      </c>
      <c r="D48" s="81"/>
      <c r="E48" s="109" t="s">
        <v>681</v>
      </c>
      <c r="F48" s="81"/>
      <c r="G48" s="51">
        <v>500000000000</v>
      </c>
      <c r="H48" s="81"/>
      <c r="I48" s="51">
        <v>7972446300</v>
      </c>
      <c r="J48" s="81"/>
      <c r="K48" s="51">
        <v>457890883800</v>
      </c>
      <c r="M48" s="109" t="s">
        <v>451</v>
      </c>
      <c r="N48" s="68"/>
      <c r="O48" s="192">
        <v>0</v>
      </c>
      <c r="P48" s="193"/>
      <c r="Q48" s="194" t="s">
        <v>323</v>
      </c>
      <c r="R48" s="114"/>
    </row>
    <row r="49" spans="1:17" ht="23.65" customHeight="1" thickBot="1" x14ac:dyDescent="0.25">
      <c r="G49" s="11">
        <f>SUM(G46:G48)</f>
        <v>1718000000000</v>
      </c>
      <c r="I49" s="11">
        <f>SUM(I46:I48)</f>
        <v>27492897126</v>
      </c>
      <c r="K49" s="11">
        <f>SUM(K46:K48)</f>
        <v>1595873556598</v>
      </c>
      <c r="M49" s="147" t="s">
        <v>624</v>
      </c>
      <c r="N49" s="68"/>
      <c r="O49" s="71">
        <v>0</v>
      </c>
      <c r="P49" s="68"/>
      <c r="Q49" s="74">
        <v>0</v>
      </c>
    </row>
    <row r="50" spans="1:17" ht="23.65" customHeight="1" thickTop="1" x14ac:dyDescent="0.2">
      <c r="G50" s="9"/>
      <c r="I50" s="9"/>
      <c r="K50" s="9"/>
      <c r="M50" s="19"/>
      <c r="N50" s="68"/>
      <c r="O50" s="71"/>
      <c r="P50" s="68"/>
      <c r="Q50" s="74"/>
    </row>
    <row r="51" spans="1:17" ht="21.75" x14ac:dyDescent="0.2">
      <c r="A51" s="269" t="s">
        <v>374</v>
      </c>
      <c r="B51" s="268"/>
      <c r="C51" s="268"/>
      <c r="D51" s="268"/>
      <c r="E51" s="268"/>
      <c r="F51" s="268"/>
      <c r="G51" s="268"/>
      <c r="H51" s="268"/>
      <c r="I51" s="268"/>
      <c r="J51" s="268"/>
      <c r="K51" s="268"/>
      <c r="L51" s="268"/>
      <c r="M51" s="268"/>
      <c r="N51" s="268"/>
      <c r="O51" s="268"/>
      <c r="P51" s="268"/>
      <c r="Q51" s="268"/>
    </row>
    <row r="52" spans="1:17" ht="17.850000000000001" customHeight="1" x14ac:dyDescent="0.2">
      <c r="A52" s="276"/>
      <c r="B52" s="276"/>
      <c r="C52" s="271" t="s">
        <v>503</v>
      </c>
      <c r="D52" s="271"/>
      <c r="E52" s="271"/>
      <c r="F52" s="271"/>
      <c r="G52" s="271"/>
      <c r="H52" s="271"/>
      <c r="I52" s="271"/>
      <c r="J52" s="271"/>
      <c r="K52" s="271"/>
      <c r="L52" s="271"/>
      <c r="M52" s="271"/>
      <c r="N52" s="275"/>
      <c r="O52" s="277" t="s">
        <v>504</v>
      </c>
      <c r="P52" s="277"/>
      <c r="Q52" s="277"/>
    </row>
    <row r="53" spans="1:17" ht="46.7" customHeight="1" x14ac:dyDescent="0.2">
      <c r="A53" s="276"/>
      <c r="B53" s="276"/>
      <c r="C53" s="27" t="s">
        <v>104</v>
      </c>
      <c r="D53" s="33"/>
      <c r="E53" s="27" t="s">
        <v>105</v>
      </c>
      <c r="F53" s="33"/>
      <c r="G53" s="27" t="s">
        <v>132</v>
      </c>
      <c r="H53" s="278"/>
      <c r="I53" s="27" t="s">
        <v>121</v>
      </c>
      <c r="J53" s="278"/>
      <c r="K53" s="27" t="s">
        <v>122</v>
      </c>
      <c r="L53" s="278"/>
      <c r="M53" s="27" t="s">
        <v>107</v>
      </c>
      <c r="N53" s="275"/>
      <c r="O53" s="172" t="s">
        <v>122</v>
      </c>
      <c r="P53" s="280"/>
      <c r="Q53" s="179" t="s">
        <v>107</v>
      </c>
    </row>
    <row r="54" spans="1:17" ht="17.850000000000001" customHeight="1" x14ac:dyDescent="0.2">
      <c r="A54" s="279"/>
      <c r="B54" s="279"/>
      <c r="C54" s="278"/>
      <c r="D54" s="279"/>
      <c r="E54" s="278"/>
      <c r="F54" s="279"/>
      <c r="G54" s="34" t="s">
        <v>23</v>
      </c>
      <c r="H54" s="279"/>
      <c r="I54" s="34" t="s">
        <v>23</v>
      </c>
      <c r="J54" s="279"/>
      <c r="K54" s="34" t="s">
        <v>23</v>
      </c>
      <c r="L54" s="279"/>
      <c r="M54" s="34" t="s">
        <v>108</v>
      </c>
      <c r="N54" s="275"/>
      <c r="O54" s="178" t="s">
        <v>23</v>
      </c>
      <c r="P54" s="280"/>
      <c r="Q54" s="178" t="str">
        <f>M54</f>
        <v>درصد</v>
      </c>
    </row>
    <row r="55" spans="1:17" ht="20.100000000000001" customHeight="1" x14ac:dyDescent="0.2">
      <c r="A55" s="180" t="s">
        <v>482</v>
      </c>
      <c r="B55" s="53"/>
      <c r="C55" s="150" t="s">
        <v>483</v>
      </c>
      <c r="D55" s="53"/>
      <c r="E55" s="109" t="s">
        <v>680</v>
      </c>
      <c r="F55" s="53"/>
      <c r="G55" s="151">
        <v>50000000000</v>
      </c>
      <c r="H55" s="53"/>
      <c r="I55" s="151">
        <v>189628448</v>
      </c>
      <c r="J55" s="53"/>
      <c r="K55" s="151">
        <v>48470875885</v>
      </c>
      <c r="L55" s="53"/>
      <c r="M55" s="109" t="s">
        <v>611</v>
      </c>
      <c r="O55" s="190">
        <v>48514111283</v>
      </c>
      <c r="P55" s="109"/>
      <c r="Q55" s="109" t="s">
        <v>571</v>
      </c>
    </row>
    <row r="56" spans="1:17" ht="20.100000000000001" customHeight="1" x14ac:dyDescent="0.2">
      <c r="A56" s="181" t="s">
        <v>605</v>
      </c>
      <c r="C56" s="29" t="s">
        <v>608</v>
      </c>
      <c r="E56" s="109" t="s">
        <v>681</v>
      </c>
      <c r="G56" s="30">
        <v>445000000000</v>
      </c>
      <c r="I56" s="30">
        <v>22712795925</v>
      </c>
      <c r="K56" s="30">
        <v>468891261417</v>
      </c>
      <c r="M56" s="109" t="s">
        <v>612</v>
      </c>
      <c r="O56" s="109">
        <v>0</v>
      </c>
      <c r="P56" s="109"/>
      <c r="Q56" s="109">
        <v>0</v>
      </c>
    </row>
    <row r="57" spans="1:17" ht="20.100000000000001" customHeight="1" x14ac:dyDescent="0.2">
      <c r="A57" s="29" t="s">
        <v>606</v>
      </c>
      <c r="C57" s="29" t="s">
        <v>609</v>
      </c>
      <c r="E57" s="109" t="s">
        <v>681</v>
      </c>
      <c r="G57" s="30">
        <v>300000000000</v>
      </c>
      <c r="I57" s="30">
        <v>6079384681</v>
      </c>
      <c r="K57" s="30">
        <v>306025009681</v>
      </c>
      <c r="M57" s="109" t="s">
        <v>613</v>
      </c>
      <c r="N57" s="68"/>
      <c r="O57" s="109">
        <v>0</v>
      </c>
      <c r="P57" s="109"/>
      <c r="Q57" s="109">
        <v>0</v>
      </c>
    </row>
    <row r="58" spans="1:17" ht="20.100000000000001" customHeight="1" x14ac:dyDescent="0.2">
      <c r="A58" s="29" t="s">
        <v>607</v>
      </c>
      <c r="C58" s="29" t="s">
        <v>610</v>
      </c>
      <c r="E58" s="109" t="s">
        <v>681</v>
      </c>
      <c r="G58" s="30">
        <v>85000000000</v>
      </c>
      <c r="I58" s="30">
        <v>3695418665</v>
      </c>
      <c r="K58" s="30">
        <v>86926950215</v>
      </c>
      <c r="M58" s="191" t="s">
        <v>614</v>
      </c>
      <c r="N58" s="68"/>
      <c r="O58" s="109">
        <v>0</v>
      </c>
      <c r="P58" s="109"/>
      <c r="Q58" s="109">
        <v>0</v>
      </c>
    </row>
    <row r="59" spans="1:17" ht="22.9" customHeight="1" thickBot="1" x14ac:dyDescent="0.25">
      <c r="G59" s="115">
        <f>SUM(G55:G58)</f>
        <v>880000000000</v>
      </c>
      <c r="I59" s="115">
        <f>SUM(I55:I58)</f>
        <v>32677227719</v>
      </c>
      <c r="K59" s="115">
        <f>SUM(K55:K58)</f>
        <v>910314097198</v>
      </c>
      <c r="M59" s="147" t="s">
        <v>615</v>
      </c>
      <c r="N59" s="68"/>
      <c r="O59" s="115">
        <f>SUM(O55:O58)</f>
        <v>48514111283</v>
      </c>
      <c r="Q59" s="147" t="s">
        <v>571</v>
      </c>
    </row>
    <row r="60" spans="1:17" s="68" customFormat="1" ht="17.850000000000001" customHeight="1" thickTop="1" x14ac:dyDescent="0.2">
      <c r="A60" s="274" t="s">
        <v>143</v>
      </c>
      <c r="B60" s="274"/>
      <c r="C60" s="274"/>
      <c r="D60" s="274"/>
      <c r="E60" s="274"/>
      <c r="F60" s="274"/>
      <c r="G60" s="274"/>
      <c r="H60" s="274"/>
      <c r="I60" s="274"/>
      <c r="J60" s="274"/>
      <c r="K60" s="274"/>
      <c r="L60" s="274"/>
      <c r="M60" s="274"/>
      <c r="N60" s="274"/>
      <c r="O60" s="274"/>
      <c r="P60" s="274"/>
      <c r="Q60" s="274"/>
    </row>
    <row r="61" spans="1:17" s="68" customFormat="1" ht="17.100000000000001" customHeight="1" x14ac:dyDescent="0.2">
      <c r="A61" s="275"/>
      <c r="B61" s="275"/>
      <c r="C61" s="238" t="s">
        <v>101</v>
      </c>
      <c r="D61" s="238"/>
      <c r="E61" s="238"/>
      <c r="F61" s="238"/>
      <c r="G61" s="238"/>
      <c r="H61" s="238"/>
      <c r="I61" s="238"/>
      <c r="J61" s="238"/>
      <c r="K61" s="238"/>
      <c r="L61" s="238"/>
      <c r="M61" s="238"/>
      <c r="N61" s="275"/>
      <c r="O61" s="238" t="s">
        <v>22</v>
      </c>
      <c r="P61" s="238"/>
      <c r="Q61" s="238"/>
    </row>
    <row r="62" spans="1:17" s="68" customFormat="1" ht="46.7" customHeight="1" x14ac:dyDescent="0.2">
      <c r="A62" s="275"/>
      <c r="B62" s="275"/>
      <c r="C62" s="72" t="s">
        <v>104</v>
      </c>
      <c r="D62" s="111"/>
      <c r="E62" s="72" t="s">
        <v>105</v>
      </c>
      <c r="F62" s="111"/>
      <c r="G62" s="72" t="s">
        <v>132</v>
      </c>
      <c r="H62" s="275"/>
      <c r="I62" s="72" t="s">
        <v>121</v>
      </c>
      <c r="J62" s="275"/>
      <c r="K62" s="72" t="s">
        <v>122</v>
      </c>
      <c r="L62" s="275"/>
      <c r="M62" s="72" t="s">
        <v>107</v>
      </c>
      <c r="N62" s="275"/>
      <c r="O62" s="72" t="s">
        <v>122</v>
      </c>
      <c r="P62" s="275"/>
      <c r="Q62" s="72" t="s">
        <v>107</v>
      </c>
    </row>
    <row r="63" spans="1:17" s="68" customFormat="1" ht="17.850000000000001" customHeight="1" x14ac:dyDescent="0.2">
      <c r="A63" s="275"/>
      <c r="B63" s="275"/>
      <c r="C63" s="275"/>
      <c r="D63" s="275"/>
      <c r="E63" s="275"/>
      <c r="F63" s="275"/>
      <c r="G63" s="70" t="s">
        <v>23</v>
      </c>
      <c r="H63" s="275"/>
      <c r="I63" s="70" t="s">
        <v>23</v>
      </c>
      <c r="J63" s="275"/>
      <c r="K63" s="70" t="s">
        <v>23</v>
      </c>
      <c r="L63" s="275"/>
      <c r="M63" s="70" t="s">
        <v>108</v>
      </c>
      <c r="N63" s="275"/>
      <c r="O63" s="70" t="s">
        <v>23</v>
      </c>
      <c r="P63" s="275"/>
      <c r="Q63" s="70" t="s">
        <v>108</v>
      </c>
    </row>
    <row r="64" spans="1:17" s="68" customFormat="1" ht="23.65" customHeight="1" x14ac:dyDescent="0.2">
      <c r="G64" s="71">
        <v>0</v>
      </c>
      <c r="I64" s="71">
        <v>0</v>
      </c>
      <c r="K64" s="71">
        <v>0</v>
      </c>
      <c r="M64" s="74">
        <v>0</v>
      </c>
      <c r="O64" s="71">
        <v>0</v>
      </c>
      <c r="Q64" s="74">
        <v>0</v>
      </c>
    </row>
  </sheetData>
  <mergeCells count="76">
    <mergeCell ref="A1:Q1"/>
    <mergeCell ref="A2:Q2"/>
    <mergeCell ref="A3:Q3"/>
    <mergeCell ref="A5:Q5"/>
    <mergeCell ref="A6:Q6"/>
    <mergeCell ref="I7:M7"/>
    <mergeCell ref="O7:Q7"/>
    <mergeCell ref="I8:M8"/>
    <mergeCell ref="O8:Q8"/>
    <mergeCell ref="A9:E9"/>
    <mergeCell ref="I9:M9"/>
    <mergeCell ref="O9:Q9"/>
    <mergeCell ref="A10:E10"/>
    <mergeCell ref="I10:M10"/>
    <mergeCell ref="O10:Q10"/>
    <mergeCell ref="A11:E11"/>
    <mergeCell ref="I11:M11"/>
    <mergeCell ref="O11:Q11"/>
    <mergeCell ref="A12:E12"/>
    <mergeCell ref="I12:M12"/>
    <mergeCell ref="O12:Q12"/>
    <mergeCell ref="A13:E13"/>
    <mergeCell ref="I13:M13"/>
    <mergeCell ref="O13:Q13"/>
    <mergeCell ref="I14:M14"/>
    <mergeCell ref="O14:Q14"/>
    <mergeCell ref="A15:Q15"/>
    <mergeCell ref="A16:B17"/>
    <mergeCell ref="C16:M16"/>
    <mergeCell ref="N16:N18"/>
    <mergeCell ref="O16:Q16"/>
    <mergeCell ref="H17:H18"/>
    <mergeCell ref="J17:J18"/>
    <mergeCell ref="L17:L18"/>
    <mergeCell ref="P17:P18"/>
    <mergeCell ref="A18:F18"/>
    <mergeCell ref="A21:Q21"/>
    <mergeCell ref="A22:B23"/>
    <mergeCell ref="C22:M22"/>
    <mergeCell ref="N22:N24"/>
    <mergeCell ref="O22:Q22"/>
    <mergeCell ref="H23:H24"/>
    <mergeCell ref="J23:J24"/>
    <mergeCell ref="L23:L24"/>
    <mergeCell ref="P23:P24"/>
    <mergeCell ref="A24:F24"/>
    <mergeCell ref="A42:Q42"/>
    <mergeCell ref="A43:B44"/>
    <mergeCell ref="C43:M43"/>
    <mergeCell ref="N43:N45"/>
    <mergeCell ref="O43:Q43"/>
    <mergeCell ref="H44:H45"/>
    <mergeCell ref="J44:J45"/>
    <mergeCell ref="L44:L45"/>
    <mergeCell ref="P44:P45"/>
    <mergeCell ref="A45:F45"/>
    <mergeCell ref="A51:Q51"/>
    <mergeCell ref="A52:B53"/>
    <mergeCell ref="C52:M52"/>
    <mergeCell ref="N52:N54"/>
    <mergeCell ref="O52:Q52"/>
    <mergeCell ref="H53:H54"/>
    <mergeCell ref="J53:J54"/>
    <mergeCell ref="L53:L54"/>
    <mergeCell ref="P53:P54"/>
    <mergeCell ref="A54:F54"/>
    <mergeCell ref="A60:Q60"/>
    <mergeCell ref="A61:B62"/>
    <mergeCell ref="C61:M61"/>
    <mergeCell ref="N61:N63"/>
    <mergeCell ref="O61:Q61"/>
    <mergeCell ref="H62:H63"/>
    <mergeCell ref="J62:J63"/>
    <mergeCell ref="L62:L63"/>
    <mergeCell ref="P62:P63"/>
    <mergeCell ref="A63:F63"/>
  </mergeCells>
  <phoneticPr fontId="37" type="noConversion"/>
  <printOptions horizontalCentered="1"/>
  <pageMargins left="0.25" right="0.25" top="0.75" bottom="0.75" header="0.3" footer="0.3"/>
  <pageSetup paperSize="9" scale="55" orientation="portrait" r:id="rId1"/>
  <headerFooter>
    <oddFooter>&amp;C&amp;"B Mitra,Regular"8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12</vt:i4>
      </vt:variant>
    </vt:vector>
  </HeadingPairs>
  <TitlesOfParts>
    <vt:vector size="36" baseType="lpstr">
      <vt:lpstr>1 </vt:lpstr>
      <vt:lpstr>صورت خالص دارایی ها</vt:lpstr>
      <vt:lpstr>صورت سود و زیان</vt:lpstr>
      <vt:lpstr>اطلاعات کلی صندوق</vt:lpstr>
      <vt:lpstr>مبنای تهیه صورت مالی 1  (2)</vt:lpstr>
      <vt:lpstr>مبنای تهیه صورت مالی 2 </vt:lpstr>
      <vt:lpstr>5</vt:lpstr>
      <vt:lpstr>6</vt:lpstr>
      <vt:lpstr>7</vt:lpstr>
      <vt:lpstr>8-11</vt:lpstr>
      <vt:lpstr>12-13</vt:lpstr>
      <vt:lpstr>14</vt:lpstr>
      <vt:lpstr>15-16</vt:lpstr>
      <vt:lpstr>17-1</vt:lpstr>
      <vt:lpstr>17-2</vt:lpstr>
      <vt:lpstr>17-3</vt:lpstr>
      <vt:lpstr>19</vt:lpstr>
      <vt:lpstr>20-1 (3)</vt:lpstr>
      <vt:lpstr>20-1</vt:lpstr>
      <vt:lpstr>20-2-3</vt:lpstr>
      <vt:lpstr>21-23</vt:lpstr>
      <vt:lpstr>24-26</vt:lpstr>
      <vt:lpstr>24-26-1</vt:lpstr>
      <vt:lpstr>27-28</vt:lpstr>
      <vt:lpstr>'1 '!Print_Area</vt:lpstr>
      <vt:lpstr>'14'!Print_Area</vt:lpstr>
      <vt:lpstr>'15-16'!Print_Area</vt:lpstr>
      <vt:lpstr>'17-2'!Print_Area</vt:lpstr>
      <vt:lpstr>'17-3'!Print_Area</vt:lpstr>
      <vt:lpstr>'19'!Print_Area</vt:lpstr>
      <vt:lpstr>'20-2-3'!Print_Area</vt:lpstr>
      <vt:lpstr>'24-26-1'!Print_Area</vt:lpstr>
      <vt:lpstr>'5'!Print_Area</vt:lpstr>
      <vt:lpstr>'اطلاعات کلی صندوق'!Print_Area</vt:lpstr>
      <vt:lpstr>'مبنای تهیه صورت مالی 1  (2)'!Print_Area</vt:lpstr>
      <vt:lpstr>'مبنای تهیه صورت مالی 2 '!Print_Area</vt:lpstr>
    </vt:vector>
  </TitlesOfParts>
  <Company>Stimulsoft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Stimulsoft Reports 2012.2.1304 from 4 May 2012</dc:creator>
  <cp:lastModifiedBy>Emarlou Reza</cp:lastModifiedBy>
  <cp:lastPrinted>2024-07-21T06:55:07Z</cp:lastPrinted>
  <dcterms:created xsi:type="dcterms:W3CDTF">2022-04-07T18:10:59Z</dcterms:created>
  <dcterms:modified xsi:type="dcterms:W3CDTF">2024-07-22T07:13:37Z</dcterms:modified>
</cp:coreProperties>
</file>